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71.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Default Extension="xml" ContentType="application/xml"/>
  <Override PartName="/xl/drawings/drawing2.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docProps/custom.xml" ContentType="application/vnd.openxmlformats-officedocument.custom-properties+xml"/>
  <Override PartName="/xl/worksheets/sheet1.xml" ContentType="application/vnd.openxmlformats-officedocument.spreadsheetml.worksheet+xml"/>
  <Override PartName="/xl/worksheets/sheet49.xml" ContentType="application/vnd.openxmlformats-officedocument.spreadsheetml.worksheet+xml"/>
  <Override PartName="/xl/worksheets/sheet69.xml" ContentType="application/vnd.openxmlformats-officedocument.spreadsheetml.worksheet+xml"/>
  <Override PartName="/xl/drawings/drawing11.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worksheets/sheet67.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worksheets/sheet56.xml" ContentType="application/vnd.openxmlformats-officedocument.spreadsheetml.worksheet+xml"/>
  <Override PartName="/xl/worksheets/sheet65.xml" ContentType="application/vnd.openxmlformats-officedocument.spreadsheetml.worksheet+xml"/>
  <Override PartName="/xl/worksheets/sheet74.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72.xml" ContentType="application/vnd.openxmlformats-officedocument.spreadsheetml.worksheet+xml"/>
  <Default Extension="bin" ContentType="application/vnd.openxmlformats-officedocument.spreadsheetml.printerSettings"/>
  <Default Extension="png" ContentType="image/png"/>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worksheets/sheet75.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xl/worksheets/sheet73.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Default Extension="rels" ContentType="application/vnd.openxmlformats-package.relationships+xml"/>
  <Default Extension="wmf" ContentType="image/x-wmf"/>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22.xml" ContentType="application/vnd.openxmlformats-officedocument.drawing+xml"/>
  <Override PartName="/xl/drawings/drawing33.xml" ContentType="application/vnd.openxmlformats-officedocument.drawin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xlsBook"/>
  <bookViews>
    <workbookView xWindow="0" yWindow="0" windowWidth="24240" windowHeight="12435" tabRatio="887" firstSheet="3" activeTab="33"/>
  </bookViews>
  <sheets>
    <sheet name="modList00" sheetId="623" state="veryHidden" r:id="rId1"/>
    <sheet name="modList02" sheetId="645" state="veryHidden"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2.1 | Т-ТЭ | &gt;=25МВт" sheetId="624" state="veryHidden" r:id="rId8"/>
    <sheet name="Форма 1.0.1 | Т-ТЭ | ТСО" sheetId="614" state="veryHidden" r:id="rId9"/>
    <sheet name="Форма 4.2.1 | Т-ТЭ | ТСО" sheetId="625" state="veryHidden" r:id="rId10"/>
    <sheet name="Форма 1.0.1 | Т-ТЭ | потр" sheetId="643" r:id="rId11"/>
    <sheet name="Форма 4.2.1 | Т-ТЭ | потр" sheetId="642" r:id="rId12"/>
    <sheet name="Форма 1.0.1 | Т-ТЭ | предел" sheetId="635" state="veryHidden" r:id="rId13"/>
    <sheet name="Форма 4.2.1 | Т-ТЭ | предел" sheetId="626" state="veryHidden" r:id="rId14"/>
    <sheet name="Форма 1.0.1 | Т-ТЭ | индикат" sheetId="641" state="veryHidden" r:id="rId15"/>
    <sheet name="Форма 4.2.1 | Т-ТЭ | индикат" sheetId="640" state="veryHidden" r:id="rId16"/>
    <sheet name="Форма 1.0.1 | Резерв мощности" sheetId="636" state="veryHidden" r:id="rId17"/>
    <sheet name="Форма 4.2.1 | Резерв мощности" sheetId="631" state="veryHidden" r:id="rId18"/>
    <sheet name="Форма 1.0.1 | Т-ТН" sheetId="637" state="veryHidden" r:id="rId19"/>
    <sheet name="Форма 4.2.2 | Т-ТН" sheetId="627" state="veryHidden" r:id="rId20"/>
    <sheet name="Форма 1.0.1 | Т-передача ТЭ" sheetId="638" state="veryHidden" r:id="rId21"/>
    <sheet name="Форма 4.2.2 | Т-передача ТЭ" sheetId="629" state="veryHidden" r:id="rId22"/>
    <sheet name="Форма 1.0.1 | Т-передача ТН" sheetId="639" state="veryHidden" r:id="rId23"/>
    <sheet name="Форма 4.2.2 | Т-передача ТН" sheetId="630" state="veryHidden" r:id="rId24"/>
    <sheet name="Форма 1.0.1 | Т-гор.вода" sheetId="616" state="veryHidden" r:id="rId25"/>
    <sheet name="Форма 4.2.3 | Т-гор.вода" sheetId="628" state="veryHidden" r:id="rId26"/>
    <sheet name="Форма 1.0.1 | Т-подкл" sheetId="618" state="veryHidden" r:id="rId27"/>
    <sheet name="Форма 4.2.4 | Т-подкл" sheetId="633" state="veryHidden" r:id="rId28"/>
    <sheet name="Форма 1.0.1 | Т-подкл(инд)" sheetId="617" state="veryHidden" r:id="rId29"/>
    <sheet name="Форма 4.2.5 | Т-подкл(инд)" sheetId="632" state="veryHidden" r:id="rId30"/>
    <sheet name="Форма 1.0.1 | Форма 4.7" sheetId="622" state="veryHidden" r:id="rId31"/>
    <sheet name="Форма 4.7" sheetId="608" state="veryHidden" r:id="rId32"/>
    <sheet name="Форма 1.0.1 | Форма 4.8" sheetId="646" r:id="rId33"/>
    <sheet name="Форма 4.8" sheetId="610" r:id="rId34"/>
    <sheet name="Форма 1.0.2" sheetId="550" state="veryHidden" r:id="rId35"/>
    <sheet name="Сведения об изменении" sheetId="568" state="veryHidden" r:id="rId36"/>
    <sheet name="et_union_hor" sheetId="471" state="veryHidden" r:id="rId37"/>
    <sheet name="TEHSHEET" sheetId="205" state="veryHidden" r:id="rId38"/>
    <sheet name="modListTempFilter" sheetId="620" state="veryHidden" r:id="rId39"/>
    <sheet name="modCheckCyan" sheetId="612" state="veryHidden" r:id="rId40"/>
    <sheet name="REESTR_LINK" sheetId="602" state="veryHidden" r:id="rId41"/>
    <sheet name="REESTR_DS" sheetId="603" state="veryHidden" r:id="rId42"/>
    <sheet name="modHTTP" sheetId="604" state="veryHidden" r:id="rId43"/>
    <sheet name="modfrmRezimChoose" sheetId="609" state="veryHidden" r:id="rId44"/>
    <sheet name="modSheetMain" sheetId="599" state="veryHidden" r:id="rId45"/>
    <sheet name="REESTR_VT" sheetId="577" state="veryHidden" r:id="rId46"/>
    <sheet name="REESTR_VED" sheetId="579" state="veryHidden" r:id="rId47"/>
    <sheet name="modfrmReestrObj" sheetId="570" state="veryHidden" r:id="rId48"/>
    <sheet name="AllSheetsInThisWorkbook" sheetId="389" state="veryHidden" r:id="rId49"/>
    <sheet name="et_union_vert" sheetId="521" state="veryHidden" r:id="rId50"/>
    <sheet name="modInstruction" sheetId="605" state="veryHidden" r:id="rId51"/>
    <sheet name="modRegion" sheetId="528" state="veryHidden" r:id="rId52"/>
    <sheet name="modReestr" sheetId="433" state="veryHidden" r:id="rId53"/>
    <sheet name="modfrmReestr" sheetId="434" state="veryHidden" r:id="rId54"/>
    <sheet name="modUpdTemplMain" sheetId="424" state="veryHidden" r:id="rId55"/>
    <sheet name="REESTR_ORG" sheetId="390" state="veryHidden" r:id="rId56"/>
    <sheet name="modClassifierValidate" sheetId="400" state="veryHidden" r:id="rId57"/>
    <sheet name="modProv" sheetId="520" state="veryHidden" r:id="rId58"/>
    <sheet name="modHyp" sheetId="398" state="veryHidden" r:id="rId59"/>
    <sheet name="modServiceModule" sheetId="594" state="veryHidden" r:id="rId60"/>
    <sheet name="modList01" sheetId="551" state="veryHidden" r:id="rId61"/>
    <sheet name="modList03" sheetId="549" state="veryHidden" r:id="rId62"/>
    <sheet name="REESTR_MO_FILTER" sheetId="621" state="veryHidden" r:id="rId63"/>
    <sheet name="REESTR_MO" sheetId="518" state="veryHidden" r:id="rId64"/>
    <sheet name="modInfo" sheetId="513" state="veryHidden" r:id="rId65"/>
    <sheet name="modList05" sheetId="619" state="veryHidden" r:id="rId66"/>
    <sheet name="modList06" sheetId="553" state="veryHidden" r:id="rId67"/>
    <sheet name="modList07" sheetId="569" state="veryHidden" r:id="rId68"/>
    <sheet name="modList11" sheetId="539" state="veryHidden" r:id="rId69"/>
    <sheet name="modList12" sheetId="611" state="veryHidden" r:id="rId70"/>
    <sheet name="modfrmDateChoose" sheetId="517" state="veryHidden" r:id="rId71"/>
    <sheet name="modComm" sheetId="514" state="veryHidden" r:id="rId72"/>
    <sheet name="modThisWorkbook" sheetId="511" state="veryHidden" r:id="rId73"/>
    <sheet name="modfrmReestrMR" sheetId="519" state="veryHidden" r:id="rId74"/>
    <sheet name="modfrmCheckUpdates" sheetId="512" state="veryHidden" r:id="rId75"/>
  </sheets>
  <definedNames>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4.2.1 | Т-ТЭ | &gt;=25МВт'!$M$30</definedName>
    <definedName name="add_CT_10">'Форма 4.2.4 | Т-подкл'!$M$29</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CT_9">'Форма 4.2.5 | Т-подкл(инд)'!$M$27</definedName>
    <definedName name="add_MO_1">'Форма 4.2.1 | Т-ТЭ | &gt;=25МВт'!$M$31</definedName>
    <definedName name="add_MO_10">'Форма 4.2.4 | Т-подкл'!$M$30</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9">'Форма 4.2.5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4.2.3 | Т-гор.вода'!$M$27</definedName>
    <definedName name="add_Rate_1">'Форма 4.2.1 | Т-ТЭ | &gt;=25МВт'!$M$32</definedName>
    <definedName name="add_Rate_10">'Форма 4.2.4 | Т-подкл'!$M$31</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Rate_9">'Форма 4.2.5 | Т-подкл(инд)'!$M$29</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4.2.1 | Т-ТЭ | &gt;=25МВт'!$M$29</definedName>
    <definedName name="add_Warm_10">'Форма 4.2.4 | Т-подкл'!$M$28</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dd_Warm_9">'Форма 4.2.5 | Т-подкл(инд)'!$M$26</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потр'!$M$18:$CV$36</definedName>
    <definedName name="checkCell_List06_13_double_date">'Форма 4.2.1 | Т-ТЭ | потр'!$CW$18:$CW$36</definedName>
    <definedName name="checkCell_List06_13_unique_t">'Форма 4.2.1 | Т-ТЭ | потр'!$M$18:$M$36</definedName>
    <definedName name="checkCell_List06_13_unique_t1">'Форма 4.2.1 | Т-ТЭ | потр'!$CX$18:$CX$36</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Т-подкл(инд)'!$M$19:$X$29</definedName>
    <definedName name="checkCell_List06_9_double_date">'Форма 4.2.5 | Т-подкл(инд)'!$Y$19:$Y$29</definedName>
    <definedName name="checkCell_List06_9_plata">'Форма 4.2.5 | Т-подкл(инд)'!$Q$15:$R$29</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DEfCell_List01">Территории!$F$6</definedName>
    <definedName name="chkGetUpdatesValue">#REF!</definedName>
    <definedName name="chkNoUpdatesValue">#REF!</definedName>
    <definedName name="code">#REF!</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et_union_hor!$O$238:$CU$243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et_union_hor!$CU$238:$CU$251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#REF!</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#REF!</definedName>
    <definedName name="Instr_2">#REF!</definedName>
    <definedName name="Instr_3">#REF!</definedName>
    <definedName name="Instr_4">#REF!</definedName>
    <definedName name="Instr_5">#REF!</definedName>
    <definedName name="Instr_6">#REF!</definedName>
    <definedName name="Instr_7">#REF!</definedName>
    <definedName name="Instr_8">#REF!</definedName>
    <definedName name="instr_hyp1">#REF!</definedName>
    <definedName name="instr_hyp2">#REF!</definedName>
    <definedName name="instr_hyp3">#REF!</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REESTR_MO!$A$2:$D$106</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потр'!$O$18:$O$36</definedName>
    <definedName name="List06_13_MC2">'Форма 4.2.1 | Т-ТЭ | потр'!$CU$18:$CU$36</definedName>
    <definedName name="List06_13_note">'Форма 4.2.1 | Т-ТЭ | потр'!$CV$18:$CV$36</definedName>
    <definedName name="List06_13_Period">'Форма 4.2.1 | Т-ТЭ | потр'!$O$18:$U$36</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Т-подкл(инд)'!$O$19:$O$29</definedName>
    <definedName name="List06_9_MC2">'Форма 4.2.5 | Т-подкл(инд)'!$W$19:$W$29</definedName>
    <definedName name="List06_9_note">'Форма 4.2.5 | Т-подкл(инд)'!$X$19:$X$29</definedName>
    <definedName name="List06_9_Period">'Форма 4.2.5 | Т-подкл(инд)'!$Q$19:$V$29</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4.8'!$H$11:$H$32</definedName>
    <definedName name="List12_note">'Форма 4.8'!$I$10:$I$32</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4.8'!$E$18:$E$19</definedName>
    <definedName name="pCng_List12_6">'Форма 4.8'!$E$31:$E$32</definedName>
    <definedName name="pDbl_List12_5">'Форма 4.8'!$G$28:$G$29</definedName>
    <definedName name="pDbl_List12_5_copy">'Форма 4.8'!$L$28:$L$29</definedName>
    <definedName name="pDbl_List12_5_copy2">'Форма 4.8'!$K$28:$K$29</definedName>
    <definedName name="pDel_Comm">#REF!</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потр'!$K$18:$K$36</definedName>
    <definedName name="pDel_List06_13_2">'Форма 4.2.1 | Т-ТЭ | потр'!$J$18:$J$36</definedName>
    <definedName name="pDel_List06_13_3">'Форма 4.2.1 | Т-ТЭ | потр'!$I$18:$I$36</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Т-подкл(инд)'!$K$19:$K$29</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4.8'!$C$18:$C$19</definedName>
    <definedName name="pDel_List12_3">'Форма 4.8'!$C$22:$C$23</definedName>
    <definedName name="pDel_List12_4">'Форма 4.8'!$C$25:$C$26</definedName>
    <definedName name="pDel_List12_5">'Форма 4.8'!$C$28:$C$29</definedName>
    <definedName name="pDel_List12_6">'Форма 4.8'!$C$31:$C$32</definedName>
    <definedName name="periodEnd">Титульный!$F$12</definedName>
    <definedName name="periodStart">Титульный!$F$11</definedName>
    <definedName name="pIns_Comm">#REF!</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потр'!$CU$13:$CU$36</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Т-подкл(инд)'!$W$15:$W$29</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4.8'!$E$19</definedName>
    <definedName name="pIns_List12_3">'Форма 4.8'!$E$23</definedName>
    <definedName name="pIns_List12_4">'Форма 4.8'!$E$26</definedName>
    <definedName name="pIns_List12_5">'Форма 4.8'!$E$29</definedName>
    <definedName name="pIns_List12_6">'Форма 4.8'!$E$32</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REESTR_ORG!$A$2:$J$253</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#REF!</definedName>
    <definedName name="VDET_END_DATE">TEHSHEET!$F$32</definedName>
    <definedName name="VDET_START_DATE">TEHSHEET!$E$32</definedName>
    <definedName name="version">#REF!</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25725"/>
</workbook>
</file>

<file path=xl/calcChain.xml><?xml version="1.0" encoding="utf-8"?>
<calcChain xmlns="http://schemas.openxmlformats.org/spreadsheetml/2006/main">
  <c r="O7" i="642"/>
  <c r="O8"/>
  <c r="O9"/>
  <c r="O10"/>
  <c r="N17"/>
  <c r="O17" s="1"/>
  <c r="P17" s="1"/>
  <c r="Q17" s="1"/>
  <c r="R17" s="1"/>
  <c r="S17" s="1"/>
  <c r="U17" s="1"/>
  <c r="V17" s="1"/>
  <c r="W17" s="1"/>
  <c r="X17" s="1"/>
  <c r="Y17" s="1"/>
  <c r="Z17" s="1"/>
  <c r="AB17" s="1"/>
  <c r="AC17" s="1"/>
  <c r="AD17" s="1"/>
  <c r="AE17" s="1"/>
  <c r="AF17" s="1"/>
  <c r="AG17" s="1"/>
  <c r="AI17" s="1"/>
  <c r="AJ17" s="1"/>
  <c r="AK17" s="1"/>
  <c r="AL17" s="1"/>
  <c r="AM17" s="1"/>
  <c r="AN17" s="1"/>
  <c r="AP17" s="1"/>
  <c r="AQ17" s="1"/>
  <c r="AR17" s="1"/>
  <c r="AS17" s="1"/>
  <c r="AT17" s="1"/>
  <c r="AU17" s="1"/>
  <c r="AW17" s="1"/>
  <c r="AX17" s="1"/>
  <c r="AY17" s="1"/>
  <c r="AZ17" s="1"/>
  <c r="BA17" s="1"/>
  <c r="BB17" s="1"/>
  <c r="BD17" s="1"/>
  <c r="BE17" s="1"/>
  <c r="BF17" s="1"/>
  <c r="BG17" s="1"/>
  <c r="BH17" s="1"/>
  <c r="BI17" s="1"/>
  <c r="BK17" s="1"/>
  <c r="BL17" s="1"/>
  <c r="BM17" s="1"/>
  <c r="BN17" s="1"/>
  <c r="BO17" s="1"/>
  <c r="BP17" s="1"/>
  <c r="BR17" s="1"/>
  <c r="BS17" s="1"/>
  <c r="BT17" s="1"/>
  <c r="BU17" s="1"/>
  <c r="BV17" s="1"/>
  <c r="BW17" s="1"/>
  <c r="BY17" s="1"/>
  <c r="BZ17" s="1"/>
  <c r="CA17" s="1"/>
  <c r="CB17" s="1"/>
  <c r="CC17" s="1"/>
  <c r="CD17" s="1"/>
  <c r="CF17" s="1"/>
  <c r="CG17" s="1"/>
  <c r="CH17" s="1"/>
  <c r="CI17" s="1"/>
  <c r="CJ17" s="1"/>
  <c r="CK17" s="1"/>
  <c r="CM17" s="1"/>
  <c r="CN17" s="1"/>
  <c r="CO17" s="1"/>
  <c r="CP17" s="1"/>
  <c r="CQ17" s="1"/>
  <c r="CR17" s="1"/>
  <c r="CT17" s="1"/>
  <c r="CU17" s="1"/>
  <c r="CV17" s="1"/>
  <c r="O18"/>
  <c r="CY18"/>
  <c r="CY19"/>
  <c r="CY20"/>
  <c r="CY21"/>
  <c r="CY22"/>
  <c r="CY23"/>
  <c r="Q25"/>
  <c r="X25"/>
  <c r="AE25"/>
  <c r="AL25"/>
  <c r="AS25"/>
  <c r="AZ25"/>
  <c r="BG25"/>
  <c r="BN25"/>
  <c r="BU25"/>
  <c r="CB25"/>
  <c r="CI25"/>
  <c r="CP25"/>
  <c r="CY24"/>
  <c r="CY25"/>
  <c r="CY26"/>
  <c r="CY27"/>
  <c r="Q29"/>
  <c r="X29"/>
  <c r="AE29"/>
  <c r="AL29"/>
  <c r="AS29"/>
  <c r="AZ29"/>
  <c r="BG29"/>
  <c r="BN29"/>
  <c r="BU29"/>
  <c r="CB29"/>
  <c r="CI29"/>
  <c r="CP29"/>
  <c r="CY28"/>
  <c r="CY29"/>
  <c r="CY30"/>
  <c r="CY31"/>
  <c r="Q33"/>
  <c r="X33"/>
  <c r="AE33"/>
  <c r="AL33"/>
  <c r="AS33"/>
  <c r="AZ33"/>
  <c r="BG33"/>
  <c r="BN33"/>
  <c r="BU33"/>
  <c r="CB33"/>
  <c r="CI33"/>
  <c r="CP33"/>
  <c r="CY32"/>
  <c r="CY33"/>
  <c r="CY34"/>
  <c r="CY35"/>
  <c r="CY36"/>
  <c r="A1" i="612"/>
  <c r="A2"/>
  <c r="A3"/>
  <c r="A4"/>
  <c r="A5"/>
  <c r="A6"/>
  <c r="A7"/>
  <c r="A8"/>
  <c r="A9"/>
  <c r="A10"/>
  <c r="A11"/>
  <c r="A12"/>
  <c r="A13"/>
  <c r="A14"/>
  <c r="A15"/>
  <c r="A16"/>
  <c r="A17"/>
  <c r="A18"/>
  <c r="A19"/>
  <c r="A20"/>
  <c r="A21"/>
  <c r="A22"/>
  <c r="A23"/>
  <c r="A24"/>
  <c r="A25"/>
  <c r="A26"/>
  <c r="A27"/>
  <c r="A28"/>
  <c r="A29"/>
  <c r="A30"/>
  <c r="A31"/>
  <c r="A32"/>
  <c r="A33"/>
  <c r="A34"/>
  <c r="A35"/>
  <c r="A36"/>
  <c r="A37"/>
  <c r="A38"/>
  <c r="A39"/>
  <c r="A40"/>
  <c r="A41"/>
  <c r="A42"/>
  <c r="A43"/>
  <c r="A44"/>
  <c r="A45"/>
  <c r="A46"/>
  <c r="A47"/>
  <c r="A48"/>
  <c r="A49"/>
  <c r="A50"/>
  <c r="A51"/>
  <c r="A52"/>
  <c r="A53"/>
  <c r="A54"/>
  <c r="A55"/>
  <c r="A56"/>
  <c r="A57"/>
  <c r="A58"/>
  <c r="A59"/>
  <c r="A60"/>
  <c r="A61"/>
  <c r="A62"/>
  <c r="A63"/>
  <c r="A64"/>
  <c r="A65"/>
  <c r="A66"/>
  <c r="A67"/>
  <c r="A68"/>
  <c r="A69"/>
  <c r="A70"/>
  <c r="A71"/>
  <c r="A72"/>
  <c r="A73"/>
  <c r="A74"/>
  <c r="A75"/>
  <c r="A76"/>
  <c r="A77"/>
  <c r="A78"/>
  <c r="A79"/>
  <c r="A80"/>
  <c r="A81"/>
  <c r="A82"/>
  <c r="A83"/>
  <c r="A84"/>
  <c r="A85"/>
  <c r="A86"/>
  <c r="A87"/>
  <c r="A88"/>
  <c r="A89"/>
  <c r="A90"/>
  <c r="A91"/>
  <c r="A92"/>
  <c r="A93"/>
  <c r="A94"/>
  <c r="A95"/>
  <c r="A96"/>
  <c r="A97"/>
  <c r="A98"/>
  <c r="A99"/>
  <c r="A100"/>
  <c r="A101"/>
  <c r="A102"/>
  <c r="A103"/>
  <c r="A104"/>
  <c r="A105"/>
  <c r="A106"/>
  <c r="A107"/>
  <c r="A108"/>
  <c r="A109"/>
  <c r="A110"/>
  <c r="A111"/>
  <c r="A112"/>
  <c r="A113"/>
  <c r="A114"/>
  <c r="A115"/>
  <c r="A116"/>
  <c r="A117"/>
  <c r="A118"/>
  <c r="A119"/>
  <c r="A120"/>
  <c r="A121"/>
  <c r="A122"/>
  <c r="A123"/>
  <c r="A124"/>
  <c r="A125"/>
  <c r="A126"/>
  <c r="A127"/>
  <c r="A128"/>
  <c r="A129"/>
  <c r="A130"/>
  <c r="A131"/>
  <c r="A132"/>
  <c r="A133"/>
  <c r="A134"/>
  <c r="A135"/>
  <c r="A136"/>
  <c r="A137"/>
  <c r="A138"/>
  <c r="A139"/>
  <c r="A140"/>
  <c r="A141"/>
  <c r="A142"/>
  <c r="A143"/>
  <c r="A144"/>
  <c r="A145"/>
  <c r="A146"/>
  <c r="A147"/>
  <c r="A148"/>
  <c r="A149"/>
  <c r="A150"/>
  <c r="A151"/>
  <c r="A152"/>
  <c r="A153"/>
  <c r="A154"/>
  <c r="A155"/>
  <c r="A156"/>
  <c r="A157"/>
  <c r="A158"/>
  <c r="A159"/>
  <c r="A160"/>
  <c r="A161"/>
  <c r="A162"/>
  <c r="A163"/>
  <c r="A164"/>
  <c r="A165"/>
  <c r="A166"/>
  <c r="A167"/>
  <c r="A168"/>
  <c r="A169"/>
  <c r="A170"/>
  <c r="A171"/>
  <c r="A172"/>
  <c r="A173"/>
  <c r="A174"/>
  <c r="A175"/>
  <c r="A176"/>
  <c r="A177"/>
  <c r="A178"/>
  <c r="A179"/>
  <c r="A180"/>
  <c r="A181"/>
  <c r="A182"/>
  <c r="A183"/>
  <c r="A184"/>
  <c r="A185"/>
  <c r="A186"/>
  <c r="A187"/>
  <c r="A188"/>
  <c r="A189"/>
  <c r="A190"/>
  <c r="A191"/>
  <c r="A192"/>
  <c r="A193"/>
  <c r="A194"/>
  <c r="A195"/>
  <c r="A196"/>
  <c r="A197"/>
  <c r="A198"/>
  <c r="A199"/>
  <c r="A200"/>
  <c r="A201"/>
  <c r="A202"/>
  <c r="A203"/>
  <c r="A204"/>
  <c r="A205"/>
  <c r="A206"/>
  <c r="A207"/>
  <c r="A208"/>
  <c r="A209"/>
  <c r="A210"/>
  <c r="A211"/>
  <c r="A212"/>
  <c r="A213"/>
  <c r="A214"/>
  <c r="A215"/>
  <c r="A216"/>
  <c r="A217"/>
  <c r="A218"/>
  <c r="A219"/>
  <c r="A220"/>
  <c r="A221"/>
  <c r="A222"/>
  <c r="A223"/>
  <c r="A224"/>
  <c r="A225"/>
  <c r="A226"/>
  <c r="A227"/>
  <c r="A228"/>
  <c r="A229"/>
  <c r="A230"/>
  <c r="A231"/>
  <c r="A232"/>
  <c r="A233"/>
  <c r="A234"/>
  <c r="A235"/>
  <c r="A236"/>
  <c r="A237"/>
  <c r="A238"/>
  <c r="A239"/>
  <c r="A240"/>
  <c r="A241"/>
  <c r="A242"/>
  <c r="A243"/>
  <c r="A244"/>
  <c r="A245"/>
  <c r="A246"/>
  <c r="A247"/>
  <c r="A248"/>
  <c r="A249"/>
  <c r="A250"/>
  <c r="A251"/>
  <c r="A252"/>
  <c r="A253"/>
  <c r="A254"/>
  <c r="A255"/>
  <c r="A256"/>
  <c r="A257"/>
  <c r="A258"/>
  <c r="A259"/>
  <c r="A260"/>
  <c r="A261"/>
  <c r="A262"/>
  <c r="A263"/>
  <c r="A264"/>
  <c r="A265"/>
  <c r="A266"/>
  <c r="A267"/>
  <c r="A268"/>
  <c r="A269"/>
  <c r="A270"/>
  <c r="A271"/>
  <c r="A272"/>
  <c r="A273"/>
  <c r="A274"/>
  <c r="A275"/>
  <c r="A276"/>
  <c r="A277"/>
  <c r="A278"/>
  <c r="A279"/>
  <c r="A280"/>
  <c r="A281"/>
  <c r="A282"/>
  <c r="A283"/>
  <c r="A284"/>
  <c r="A285"/>
  <c r="A286"/>
  <c r="A287"/>
  <c r="A288"/>
  <c r="A289"/>
  <c r="A290"/>
  <c r="A291"/>
  <c r="A292"/>
  <c r="A293"/>
  <c r="A294"/>
  <c r="A295"/>
  <c r="A296"/>
  <c r="CP245" i="471"/>
  <c r="CI245"/>
  <c r="CB245"/>
  <c r="BU245"/>
  <c r="BN245"/>
  <c r="BG245"/>
  <c r="AZ245"/>
  <c r="AS245"/>
  <c r="AL245"/>
  <c r="AE245"/>
  <c r="X245"/>
  <c r="L28" i="642"/>
  <c r="L21"/>
  <c r="L20"/>
  <c r="L18"/>
  <c r="CW28"/>
  <c r="L22"/>
  <c r="L23"/>
  <c r="CW24"/>
  <c r="L27"/>
  <c r="L32"/>
  <c r="L19"/>
  <c r="L31"/>
  <c r="L24"/>
  <c r="CW32"/>
  <c r="H12" i="646" l="1"/>
  <c r="H11"/>
  <c r="H9"/>
  <c r="H8"/>
  <c r="H7"/>
  <c r="H12" i="622"/>
  <c r="H9"/>
  <c r="H8"/>
  <c r="H12" i="643"/>
  <c r="H9"/>
  <c r="H8"/>
  <c r="R14" i="601"/>
  <c r="H13" i="646" s="1"/>
  <c r="M14" i="601"/>
  <c r="F11" i="646"/>
  <c r="F10"/>
  <c r="F9"/>
  <c r="F12"/>
  <c r="F13"/>
  <c r="F8"/>
  <c r="H13" i="643" l="1"/>
  <c r="H13" i="622"/>
  <c r="R13" i="601"/>
  <c r="R12"/>
  <c r="P12"/>
  <c r="M12"/>
  <c r="M13"/>
  <c r="O7" i="627" l="1"/>
  <c r="O8"/>
  <c r="O9"/>
  <c r="O10"/>
  <c r="O17"/>
  <c r="P17" s="1"/>
  <c r="Q17" s="1"/>
  <c r="R17" s="1"/>
  <c r="S17" s="1"/>
  <c r="U17" s="1"/>
  <c r="V17" s="1"/>
  <c r="W17" s="1"/>
  <c r="Z24"/>
  <c r="Q25"/>
  <c r="L21"/>
  <c r="L19"/>
  <c r="L23"/>
  <c r="E3" i="437"/>
  <c r="Y23" i="627"/>
  <c r="L24"/>
  <c r="X24"/>
  <c r="L20"/>
  <c r="L18"/>
  <c r="O7" i="632" l="1"/>
  <c r="O8"/>
  <c r="O9"/>
  <c r="O10"/>
  <c r="O18"/>
  <c r="P18" s="1"/>
  <c r="Q18" s="1"/>
  <c r="R18" s="1"/>
  <c r="S18" s="1"/>
  <c r="T18" s="1"/>
  <c r="V18" s="1"/>
  <c r="X18" s="1"/>
  <c r="R24"/>
  <c r="L23"/>
  <c r="L22"/>
  <c r="L19"/>
  <c r="L21"/>
  <c r="Y23"/>
  <c r="L20"/>
  <c r="M12" i="550" l="1"/>
  <c r="CY251" i="471" l="1"/>
  <c r="CY250"/>
  <c r="CY249"/>
  <c r="CY248"/>
  <c r="CY247"/>
  <c r="CY246"/>
  <c r="CY245"/>
  <c r="Q245"/>
  <c r="CY244"/>
  <c r="CY243"/>
  <c r="CY242"/>
  <c r="CY241"/>
  <c r="CY240"/>
  <c r="CY239"/>
  <c r="CY238"/>
  <c r="H11" i="643"/>
  <c r="H7"/>
  <c r="L240" i="471"/>
  <c r="F10" i="643"/>
  <c r="F8"/>
  <c r="L243" i="471"/>
  <c r="L242"/>
  <c r="CW244"/>
  <c r="L241"/>
  <c r="F11" i="643"/>
  <c r="F9"/>
  <c r="F12"/>
  <c r="L238" i="471"/>
  <c r="F13" i="643"/>
  <c r="L239" i="471"/>
  <c r="L244"/>
  <c r="H11" i="641" l="1"/>
  <c r="H7"/>
  <c r="Z233" i="471"/>
  <c r="Z232"/>
  <c r="Z231"/>
  <c r="Z230"/>
  <c r="Z229"/>
  <c r="Z228"/>
  <c r="Z227"/>
  <c r="Q227"/>
  <c r="Z226"/>
  <c r="Z225"/>
  <c r="Z224"/>
  <c r="Z223"/>
  <c r="Z222"/>
  <c r="Z221"/>
  <c r="Z220"/>
  <c r="Z33" i="640"/>
  <c r="Z32"/>
  <c r="Z31"/>
  <c r="Z30"/>
  <c r="Z29"/>
  <c r="Z28"/>
  <c r="Z27"/>
  <c r="Q27"/>
  <c r="Z26"/>
  <c r="Z25"/>
  <c r="Z24"/>
  <c r="Z23"/>
  <c r="Z22"/>
  <c r="Z21"/>
  <c r="Z20"/>
  <c r="N19"/>
  <c r="O19" s="1"/>
  <c r="P19" s="1"/>
  <c r="Q19" s="1"/>
  <c r="R19" s="1"/>
  <c r="S19" s="1"/>
  <c r="U19" s="1"/>
  <c r="O12"/>
  <c r="O11"/>
  <c r="O10"/>
  <c r="O9"/>
  <c r="F8" i="641"/>
  <c r="F12"/>
  <c r="L225" i="471"/>
  <c r="L24" i="640"/>
  <c r="F11" i="641"/>
  <c r="F13"/>
  <c r="L223" i="471"/>
  <c r="L22" i="640"/>
  <c r="L25"/>
  <c r="L222" i="471"/>
  <c r="L21" i="640"/>
  <c r="L26"/>
  <c r="X26"/>
  <c r="L220" i="471"/>
  <c r="L221"/>
  <c r="F10" i="641"/>
  <c r="L23" i="640"/>
  <c r="L20"/>
  <c r="L224" i="471"/>
  <c r="X226"/>
  <c r="F9" i="641"/>
  <c r="L226" i="471"/>
  <c r="V19" i="640" l="1"/>
  <c r="W19" s="1"/>
  <c r="AA198" i="471" l="1"/>
  <c r="AI197"/>
  <c r="R184"/>
  <c r="V120"/>
  <c r="AF111"/>
  <c r="V110"/>
  <c r="AE109"/>
  <c r="V109"/>
  <c r="Q150"/>
  <c r="Z149"/>
  <c r="Q132"/>
  <c r="Z131"/>
  <c r="Q92"/>
  <c r="Z91"/>
  <c r="Q168"/>
  <c r="Z167"/>
  <c r="AA166"/>
  <c r="Z80"/>
  <c r="Z79"/>
  <c r="Z78"/>
  <c r="Z77"/>
  <c r="Z76"/>
  <c r="Z75"/>
  <c r="Z74"/>
  <c r="Q74"/>
  <c r="Z73"/>
  <c r="Z72"/>
  <c r="Z71"/>
  <c r="Z70"/>
  <c r="Z69"/>
  <c r="Z68"/>
  <c r="Z67"/>
  <c r="Z62"/>
  <c r="Z61"/>
  <c r="Z60"/>
  <c r="Z59"/>
  <c r="Z58"/>
  <c r="Z57"/>
  <c r="Z56"/>
  <c r="Q56"/>
  <c r="Z55"/>
  <c r="Z54"/>
  <c r="Z53"/>
  <c r="Z52"/>
  <c r="Z51"/>
  <c r="Z50"/>
  <c r="Z49"/>
  <c r="Z44"/>
  <c r="Z43"/>
  <c r="Z42"/>
  <c r="Z41"/>
  <c r="Z40"/>
  <c r="Z39"/>
  <c r="Z38"/>
  <c r="Q38"/>
  <c r="Z37"/>
  <c r="Z36"/>
  <c r="Z35"/>
  <c r="Z34"/>
  <c r="Z33"/>
  <c r="Z32"/>
  <c r="Z31"/>
  <c r="H11" i="639"/>
  <c r="H7"/>
  <c r="H11" i="638"/>
  <c r="H7"/>
  <c r="H11" i="637"/>
  <c r="H7"/>
  <c r="H11" i="636"/>
  <c r="H7"/>
  <c r="H11" i="635"/>
  <c r="H7"/>
  <c r="H11" i="634"/>
  <c r="H7"/>
  <c r="N10" i="633"/>
  <c r="N9"/>
  <c r="N8"/>
  <c r="N7"/>
  <c r="O10" i="628"/>
  <c r="O9"/>
  <c r="O8"/>
  <c r="O7"/>
  <c r="O17" i="630"/>
  <c r="P17" s="1"/>
  <c r="Q17" s="1"/>
  <c r="R17" s="1"/>
  <c r="S17" s="1"/>
  <c r="U17" s="1"/>
  <c r="V17" s="1"/>
  <c r="O10"/>
  <c r="O9"/>
  <c r="O8"/>
  <c r="O7"/>
  <c r="O10" i="629"/>
  <c r="O9"/>
  <c r="O8"/>
  <c r="O7"/>
  <c r="L164" i="471"/>
  <c r="L36"/>
  <c r="F9" i="637"/>
  <c r="L50" i="471"/>
  <c r="L37"/>
  <c r="Y130"/>
  <c r="L69"/>
  <c r="F10" i="638"/>
  <c r="F10" i="634"/>
  <c r="L128" i="471"/>
  <c r="F13" i="637"/>
  <c r="Y183" i="471"/>
  <c r="F11" i="637"/>
  <c r="L53" i="471"/>
  <c r="L108"/>
  <c r="Y90"/>
  <c r="L166"/>
  <c r="L72"/>
  <c r="L32"/>
  <c r="L126"/>
  <c r="L127"/>
  <c r="F11" i="639"/>
  <c r="X91" i="471"/>
  <c r="L68"/>
  <c r="F8" i="638"/>
  <c r="L193" i="471"/>
  <c r="F10" i="636"/>
  <c r="L149" i="471"/>
  <c r="AC120"/>
  <c r="L34"/>
  <c r="L86"/>
  <c r="Y166"/>
  <c r="F11" i="638"/>
  <c r="L162" i="471"/>
  <c r="X131"/>
  <c r="L110"/>
  <c r="F9" i="638"/>
  <c r="AH197" i="471"/>
  <c r="F13" i="636"/>
  <c r="F13" i="634"/>
  <c r="L52" i="471"/>
  <c r="F11" i="634"/>
  <c r="F12" i="637"/>
  <c r="F12" i="635"/>
  <c r="AD108" i="471"/>
  <c r="L181"/>
  <c r="X73"/>
  <c r="F12" i="636"/>
  <c r="L143" i="471"/>
  <c r="L180"/>
  <c r="L55"/>
  <c r="AC110"/>
  <c r="F8" i="639"/>
  <c r="L88" i="471"/>
  <c r="L70"/>
  <c r="F8" i="637"/>
  <c r="L163" i="471"/>
  <c r="L167"/>
  <c r="L145"/>
  <c r="F9" i="639"/>
  <c r="X55" i="471"/>
  <c r="L179"/>
  <c r="F9" i="635"/>
  <c r="L161" i="471"/>
  <c r="L67"/>
  <c r="L148"/>
  <c r="F9" i="636"/>
  <c r="F12" i="639"/>
  <c r="X149" i="471"/>
  <c r="L35"/>
  <c r="AC109"/>
  <c r="F13" i="639"/>
  <c r="L104" i="471"/>
  <c r="F8" i="636"/>
  <c r="L194" i="471"/>
  <c r="L106"/>
  <c r="L73"/>
  <c r="Y148"/>
  <c r="L195"/>
  <c r="L51"/>
  <c r="L85"/>
  <c r="X37"/>
  <c r="L144"/>
  <c r="L103"/>
  <c r="L90"/>
  <c r="F12" i="634"/>
  <c r="F13" i="635"/>
  <c r="F13" i="638"/>
  <c r="L196" i="471"/>
  <c r="L120"/>
  <c r="F8" i="635"/>
  <c r="L49" i="471"/>
  <c r="L182"/>
  <c r="L31"/>
  <c r="L71"/>
  <c r="L33"/>
  <c r="L87"/>
  <c r="L130"/>
  <c r="L146"/>
  <c r="L131"/>
  <c r="L91"/>
  <c r="X167"/>
  <c r="F10" i="635"/>
  <c r="L105" i="471"/>
  <c r="F12" i="638"/>
  <c r="L125" i="471"/>
  <c r="F8" i="634"/>
  <c r="L165" i="471"/>
  <c r="F11" i="635"/>
  <c r="L54" i="471"/>
  <c r="F10" i="639"/>
  <c r="L197" i="471"/>
  <c r="F9" i="634"/>
  <c r="F11" i="636"/>
  <c r="F10" i="637"/>
  <c r="L109" i="471"/>
  <c r="L183"/>
  <c r="O10" i="631" l="1"/>
  <c r="O9"/>
  <c r="O8"/>
  <c r="O7"/>
  <c r="O12" i="626"/>
  <c r="O11"/>
  <c r="O10"/>
  <c r="O9"/>
  <c r="O10" i="625"/>
  <c r="O9"/>
  <c r="O8"/>
  <c r="O7"/>
  <c r="Z31" i="624"/>
  <c r="Z30"/>
  <c r="Z29"/>
  <c r="Z28"/>
  <c r="Z27"/>
  <c r="Z26"/>
  <c r="Z25"/>
  <c r="Q25"/>
  <c r="Z24"/>
  <c r="Z23"/>
  <c r="Z22"/>
  <c r="Z21"/>
  <c r="Z20"/>
  <c r="Z19"/>
  <c r="Z18"/>
  <c r="N17"/>
  <c r="O17" s="1"/>
  <c r="P17" s="1"/>
  <c r="Q17" s="1"/>
  <c r="R17" s="1"/>
  <c r="S17" s="1"/>
  <c r="U17" s="1"/>
  <c r="O10"/>
  <c r="O9"/>
  <c r="O8"/>
  <c r="O7"/>
  <c r="Z33" i="626"/>
  <c r="Z32"/>
  <c r="Z31"/>
  <c r="Z30"/>
  <c r="Z29"/>
  <c r="Z28"/>
  <c r="Z27"/>
  <c r="Q27"/>
  <c r="Z26"/>
  <c r="Z25"/>
  <c r="Z24"/>
  <c r="Z23"/>
  <c r="Z22"/>
  <c r="Z21"/>
  <c r="Z20"/>
  <c r="N19"/>
  <c r="O19" s="1"/>
  <c r="P19" s="1"/>
  <c r="Q19" s="1"/>
  <c r="R19" s="1"/>
  <c r="S19" s="1"/>
  <c r="U19" s="1"/>
  <c r="Z31" i="625"/>
  <c r="Z30"/>
  <c r="Z29"/>
  <c r="Z28"/>
  <c r="Z27"/>
  <c r="Z26"/>
  <c r="Z25"/>
  <c r="Q25"/>
  <c r="Z24"/>
  <c r="Z23"/>
  <c r="Z22"/>
  <c r="Z21"/>
  <c r="Z20"/>
  <c r="Z19"/>
  <c r="Z18"/>
  <c r="N17"/>
  <c r="O17" s="1"/>
  <c r="P17" s="1"/>
  <c r="Q17" s="1"/>
  <c r="R17" s="1"/>
  <c r="S17" s="1"/>
  <c r="U17" s="1"/>
  <c r="L24" i="624"/>
  <c r="L18"/>
  <c r="L22" i="626"/>
  <c r="L21" i="624"/>
  <c r="L18" i="625"/>
  <c r="X24" i="624"/>
  <c r="L21" i="626"/>
  <c r="L25"/>
  <c r="L23" i="624"/>
  <c r="L19"/>
  <c r="L21" i="625"/>
  <c r="L20" i="624"/>
  <c r="L22"/>
  <c r="L19" i="625"/>
  <c r="X24"/>
  <c r="L23" i="626"/>
  <c r="L26"/>
  <c r="L24"/>
  <c r="L20" i="625"/>
  <c r="L24"/>
  <c r="X26" i="626"/>
  <c r="L23" i="625"/>
  <c r="L22"/>
  <c r="L20" i="626"/>
  <c r="V19" l="1"/>
  <c r="W19" s="1"/>
  <c r="V17" i="625"/>
  <c r="W17" s="1"/>
  <c r="V17" i="624"/>
  <c r="W17" s="1"/>
  <c r="AA24" i="633"/>
  <c r="AI23"/>
  <c r="N18"/>
  <c r="R18" s="1"/>
  <c r="Y18" s="1"/>
  <c r="Z18" s="1"/>
  <c r="AA18" s="1"/>
  <c r="AB18" s="1"/>
  <c r="AC18" s="1"/>
  <c r="AE18" s="1"/>
  <c r="Q25" i="631"/>
  <c r="Z24"/>
  <c r="AA23"/>
  <c r="O17"/>
  <c r="P17" s="1"/>
  <c r="Q17" s="1"/>
  <c r="R17" s="1"/>
  <c r="S17" s="1"/>
  <c r="Q25" i="630"/>
  <c r="Z24"/>
  <c r="W17"/>
  <c r="L22" i="631"/>
  <c r="L22" i="633"/>
  <c r="L24" i="630"/>
  <c r="L23" i="633"/>
  <c r="L20" i="630"/>
  <c r="L21" i="631"/>
  <c r="L18"/>
  <c r="L21" i="630"/>
  <c r="L19" i="633"/>
  <c r="X24" i="630"/>
  <c r="L24" i="631"/>
  <c r="L21" i="633"/>
  <c r="AH23"/>
  <c r="L23" i="631"/>
  <c r="L18" i="630"/>
  <c r="L20" i="631"/>
  <c r="L19"/>
  <c r="L19" i="630"/>
  <c r="L20" i="633"/>
  <c r="X24" i="631"/>
  <c r="Y23"/>
  <c r="Y23" i="630"/>
  <c r="L23"/>
  <c r="AG18" i="633" l="1"/>
  <c r="U17" i="631"/>
  <c r="Q25" i="629"/>
  <c r="Z24"/>
  <c r="O17"/>
  <c r="P17" s="1"/>
  <c r="Q17" s="1"/>
  <c r="R17" s="1"/>
  <c r="AF26" i="628"/>
  <c r="V25"/>
  <c r="AE24"/>
  <c r="V24"/>
  <c r="O17"/>
  <c r="P17" s="1"/>
  <c r="Q17" s="1"/>
  <c r="R17" s="1"/>
  <c r="S17" s="1"/>
  <c r="T17" s="1"/>
  <c r="U17" s="1"/>
  <c r="V17" s="1"/>
  <c r="W17" s="1"/>
  <c r="L25"/>
  <c r="AD23"/>
  <c r="L20"/>
  <c r="L23"/>
  <c r="L19"/>
  <c r="L24" i="629"/>
  <c r="L23"/>
  <c r="L21"/>
  <c r="Y23"/>
  <c r="L18" i="628"/>
  <c r="L19" i="629"/>
  <c r="L21" i="628"/>
  <c r="E2" i="437"/>
  <c r="L20" i="629"/>
  <c r="L18"/>
  <c r="X24"/>
  <c r="AC25" i="628"/>
  <c r="AC24"/>
  <c r="L24"/>
  <c r="V17" i="631" l="1"/>
  <c r="W17" s="1"/>
  <c r="X17" i="628"/>
  <c r="Z17" s="1"/>
  <c r="S17" i="629"/>
  <c r="U17" s="1"/>
  <c r="V17" s="1"/>
  <c r="W17" s="1"/>
  <c r="AB17" i="628" l="1"/>
  <c r="M292" i="471"/>
  <c r="R307"/>
  <c r="H11" i="622"/>
  <c r="H7"/>
  <c r="P297" i="471"/>
  <c r="R302"/>
  <c r="R297"/>
  <c r="H11" i="618"/>
  <c r="H7"/>
  <c r="H11" i="617"/>
  <c r="H7"/>
  <c r="H11" i="616"/>
  <c r="H7"/>
  <c r="H11" i="614"/>
  <c r="H7"/>
  <c r="H340" i="471"/>
  <c r="E29" i="205"/>
  <c r="F29"/>
  <c r="E327" i="471"/>
  <c r="E332"/>
  <c r="F11" i="622"/>
  <c r="F10" i="616"/>
  <c r="F12"/>
  <c r="F8" i="617"/>
  <c r="F12" i="622"/>
  <c r="F338" i="471"/>
  <c r="F9" i="618"/>
  <c r="F12" i="617"/>
  <c r="F339" i="471"/>
  <c r="F11" i="618"/>
  <c r="F8" i="616"/>
  <c r="F9" i="614"/>
  <c r="F340" i="471"/>
  <c r="F10" i="617"/>
  <c r="F9"/>
  <c r="F10" i="618"/>
  <c r="F12"/>
  <c r="F337" i="471"/>
  <c r="M297"/>
  <c r="F9" i="622"/>
  <c r="F342" i="471"/>
  <c r="F11" i="616"/>
  <c r="F11" i="617"/>
  <c r="F13" i="614"/>
  <c r="F341" i="471"/>
  <c r="F13" i="617"/>
  <c r="M302" i="471"/>
  <c r="F13" i="622"/>
  <c r="F8"/>
  <c r="F13" i="618"/>
  <c r="F10" i="614"/>
  <c r="F10" i="622"/>
  <c r="F13" i="616"/>
  <c r="F8" i="618"/>
  <c r="F12" i="614"/>
  <c r="F8"/>
  <c r="F11"/>
  <c r="M307" i="471"/>
  <c r="F9" i="616"/>
</calcChain>
</file>

<file path=xl/sharedStrings.xml><?xml version="1.0" encoding="utf-8"?>
<sst xmlns="http://schemas.openxmlformats.org/spreadsheetml/2006/main" count="4683" uniqueCount="1889">
  <si>
    <t>et_List02(_1,_2,_3)</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</si>
  <si>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</si>
  <si>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</si>
  <si>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</si>
  <si>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</si>
  <si>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</si>
  <si>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</si>
  <si>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</si>
  <si>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</si>
  <si>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</si>
  <si>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</si>
  <si>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</si>
  <si>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</si>
  <si>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</si>
  <si>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</si>
  <si>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</si>
  <si>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</si>
  <si>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</si>
  <si>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</si>
  <si>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</si>
  <si>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</si>
  <si>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</si>
  <si>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</si>
  <si>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</si>
  <si>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</si>
  <si>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</si>
  <si>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</si>
  <si>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</si>
  <si>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</si>
  <si>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</si>
  <si>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</si>
  <si>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</si>
  <si>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</si>
  <si>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</si>
  <si>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</si>
  <si>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</si>
  <si>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</si>
  <si>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</si>
  <si>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</si>
  <si>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</si>
  <si>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</si>
  <si>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</si>
  <si>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</si>
  <si>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</si>
  <si>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</si>
  <si>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</si>
  <si>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</si>
  <si>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</si>
  <si>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</si>
  <si>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</si>
  <si>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</si>
  <si>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</si>
  <si>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</si>
  <si>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</si>
  <si>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</si>
  <si>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</si>
  <si>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</si>
  <si>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</si>
  <si>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</si>
  <si>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</si>
  <si>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</si>
  <si>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</si>
  <si>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</si>
  <si>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</si>
  <si>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</si>
  <si>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</si>
  <si>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</si>
  <si>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</si>
  <si>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</si>
  <si>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</si>
  <si>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</si>
  <si>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</si>
  <si>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</si>
  <si>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</si>
  <si>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</si>
  <si>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</si>
  <si>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</si>
  <si>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</si>
  <si>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</si>
  <si>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</si>
  <si>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</si>
  <si>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</si>
  <si>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</si>
  <si>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</si>
  <si>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</si>
  <si>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</si>
  <si>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</si>
  <si>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</si>
  <si>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</si>
  <si>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</si>
  <si>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</si>
  <si>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</si>
  <si>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</si>
  <si>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</si>
  <si>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</si>
  <si>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</si>
  <si>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</si>
  <si>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</si>
  <si>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</si>
  <si>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</si>
  <si>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</si>
  <si>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</si>
  <si>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</si>
  <si>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</si>
  <si>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</si>
  <si>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</si>
  <si>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</si>
  <si>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</si>
  <si>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</si>
  <si>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</si>
  <si>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</si>
  <si>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</si>
  <si>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</si>
  <si>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</si>
  <si>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</si>
  <si>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</si>
  <si>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</si>
  <si>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</si>
  <si>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</si>
  <si>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</si>
  <si>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</si>
  <si>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</si>
  <si>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</si>
  <si>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</si>
  <si>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</si>
  <si>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</si>
  <si>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</si>
  <si>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</si>
  <si>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</si>
  <si>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</si>
  <si>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</si>
  <si>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</si>
  <si>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</si>
  <si>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</si>
  <si>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</si>
  <si>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</si>
  <si>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</si>
  <si>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</si>
  <si>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</si>
  <si>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</si>
  <si>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</si>
  <si>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</si>
  <si>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</si>
  <si>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</si>
  <si>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</si>
  <si>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</si>
  <si>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</si>
  <si>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</si>
  <si>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</si>
  <si>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</si>
  <si>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</si>
  <si>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</si>
  <si>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</si>
  <si>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</si>
  <si>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</si>
  <si>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</si>
  <si>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</si>
  <si>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</si>
  <si>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</si>
  <si>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</si>
  <si>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</si>
  <si>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</si>
  <si>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</si>
  <si>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</si>
  <si>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</si>
  <si>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</si>
  <si>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</si>
  <si>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</si>
  <si>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</si>
  <si>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</si>
  <si>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</si>
  <si>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</si>
  <si>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</si>
  <si>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</si>
  <si>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</si>
  <si>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</si>
  <si>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</si>
  <si>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</si>
  <si>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</si>
  <si>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</si>
  <si>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</si>
  <si>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</si>
  <si>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</si>
  <si>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</si>
  <si>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</si>
  <si>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</si>
  <si>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</si>
  <si>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</si>
  <si>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</si>
  <si>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</si>
  <si>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</si>
  <si>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</si>
  <si>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</si>
  <si>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</si>
  <si>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</si>
  <si>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</si>
  <si>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</si>
  <si>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</si>
  <si>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</si>
  <si>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</si>
  <si>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</si>
  <si>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</si>
  <si>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</si>
  <si>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</si>
  <si>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</si>
  <si>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</si>
  <si>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</si>
  <si>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</si>
  <si>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</si>
  <si>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</si>
  <si>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</si>
  <si>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</si>
  <si>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</si>
  <si>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</si>
  <si>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</si>
  <si>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</si>
  <si>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</si>
  <si>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</si>
  <si>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</si>
  <si>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</si>
  <si>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</si>
  <si>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</si>
  <si>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</si>
  <si>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</si>
  <si>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</si>
  <si>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</si>
  <si>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</si>
  <si>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</si>
  <si>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</si>
  <si>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</si>
  <si>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</si>
  <si>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</si>
  <si>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</si>
  <si>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</si>
  <si>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</si>
  <si>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</si>
  <si>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</si>
  <si>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</si>
  <si>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</si>
  <si>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</si>
  <si>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</si>
  <si>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</si>
  <si>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</si>
  <si>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</si>
  <si>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</si>
  <si>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</si>
  <si>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</si>
  <si>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</si>
  <si>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</si>
  <si>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</si>
  <si>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</si>
  <si>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</si>
  <si>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</si>
  <si>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</si>
  <si>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</si>
  <si>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</si>
  <si>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</si>
  <si>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</si>
  <si>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</si>
  <si>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</si>
  <si>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</si>
  <si>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</si>
  <si>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</si>
  <si>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</si>
  <si>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</si>
  <si>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</si>
  <si>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</si>
  <si>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</si>
  <si>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</si>
  <si>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</si>
  <si>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</si>
  <si>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</si>
  <si>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</si>
  <si>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</si>
  <si>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</si>
  <si>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</si>
  <si>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</si>
  <si>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</si>
  <si>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</si>
  <si>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</si>
  <si>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</si>
  <si>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</si>
  <si>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</si>
  <si>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</si>
  <si>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</si>
  <si>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</si>
  <si>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</si>
  <si>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</si>
  <si>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</si>
  <si>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</si>
  <si>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</si>
  <si>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</si>
  <si>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</si>
  <si>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</si>
  <si>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</si>
  <si>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</si>
  <si>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</si>
  <si>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</si>
  <si>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</si>
  <si>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</si>
  <si>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</si>
  <si>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</si>
  <si>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</si>
  <si>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</si>
  <si>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</si>
  <si>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</si>
  <si>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</si>
  <si>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</si>
  <si>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</si>
  <si>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</si>
  <si>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</si>
  <si>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</si>
  <si>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</si>
  <si>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</si>
  <si>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</si>
  <si>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</si>
  <si>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</si>
  <si>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</si>
  <si>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</si>
  <si>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</si>
  <si>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</si>
  <si>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</si>
  <si>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</si>
  <si>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</si>
  <si>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</si>
  <si>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</si>
  <si>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</si>
  <si>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</si>
  <si>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</si>
  <si>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</si>
  <si>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</si>
  <si>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</si>
  <si>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</si>
  <si>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</si>
  <si>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</si>
  <si>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</si>
  <si>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</si>
  <si>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</si>
  <si>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</si>
  <si>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</si>
  <si>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</si>
  <si>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</si>
  <si>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</si>
  <si>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</si>
  <si>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</si>
  <si>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</si>
  <si>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</si>
  <si>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</si>
  <si>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</si>
  <si>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</si>
  <si>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</si>
  <si>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</si>
  <si>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</si>
  <si>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</si>
  <si>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</si>
  <si>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</si>
  <si>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</si>
  <si>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</si>
  <si>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</si>
  <si>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</si>
  <si>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</si>
  <si>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</si>
  <si>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</si>
  <si>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</si>
  <si>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</si>
  <si>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</si>
  <si>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</si>
  <si>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</si>
  <si>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</si>
  <si>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</si>
  <si>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</si>
  <si>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</si>
  <si>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</si>
  <si>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</si>
  <si>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</si>
  <si>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</si>
  <si>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</si>
  <si>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</si>
  <si>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</si>
  <si>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</si>
  <si>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</si>
  <si>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</si>
  <si>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</si>
  <si>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</si>
  <si>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</si>
  <si>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</si>
  <si>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</si>
  <si>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</si>
  <si>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</si>
  <si>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</si>
  <si>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</si>
  <si>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</si>
  <si>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</si>
  <si>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</si>
  <si>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</si>
  <si>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</si>
  <si>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</si>
  <si>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</si>
  <si>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</si>
  <si>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</si>
  <si>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</si>
  <si>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</si>
  <si>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</si>
  <si>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</si>
  <si>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</si>
  <si>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</si>
  <si>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</si>
  <si>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</si>
  <si>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</si>
  <si>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</si>
  <si>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</si>
  <si>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</si>
  <si>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</si>
  <si>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</si>
  <si>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</si>
  <si>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</si>
  <si>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</si>
  <si>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</si>
  <si>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</si>
  <si>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</si>
  <si>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</si>
  <si>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</si>
  <si>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</si>
  <si>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</si>
  <si>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</si>
  <si>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</si>
  <si>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</si>
  <si>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</si>
  <si>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</si>
  <si>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</si>
  <si>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</si>
  <si>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</si>
  <si>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</si>
  <si>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</si>
  <si>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</si>
  <si>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</si>
  <si>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</si>
  <si>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</si>
  <si>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</si>
  <si>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</si>
  <si>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</si>
  <si>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</si>
  <si>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</si>
  <si>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</si>
  <si>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</si>
  <si>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</si>
  <si>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</si>
  <si>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</si>
  <si>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</si>
  <si>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</si>
  <si>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</si>
  <si>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</si>
  <si>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</si>
  <si>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</si>
  <si>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</si>
  <si>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</si>
  <si>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</si>
  <si>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</si>
  <si>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</si>
  <si>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</si>
  <si>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</si>
  <si>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</si>
  <si>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</si>
  <si>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</si>
  <si>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</si>
  <si>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</si>
  <si>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</si>
  <si>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</si>
  <si>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</si>
  <si>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</si>
  <si>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</si>
  <si>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</si>
  <si>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</si>
  <si>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</si>
  <si>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</si>
  <si>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</si>
  <si>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</si>
  <si>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</si>
  <si>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</si>
  <si>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</si>
  <si>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</si>
  <si>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</si>
  <si>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</si>
  <si>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</si>
  <si>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</si>
  <si>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</si>
  <si>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</si>
  <si>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</si>
  <si>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</si>
  <si>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</si>
  <si>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</si>
  <si>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</si>
  <si>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</si>
  <si>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</si>
  <si>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</si>
  <si>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</si>
  <si>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</si>
  <si>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</si>
  <si>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</si>
  <si>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</si>
  <si>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</si>
  <si>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</si>
  <si>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</si>
  <si>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</si>
  <si>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</si>
  <si>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</si>
  <si>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</si>
  <si>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</si>
  <si>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</si>
  <si>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</si>
  <si>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</si>
  <si>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</si>
  <si>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</si>
  <si>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</si>
  <si>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</si>
  <si>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</si>
  <si>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</si>
  <si>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</si>
  <si>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</si>
  <si>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</si>
  <si>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</si>
  <si>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</si>
  <si>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</si>
  <si>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</si>
  <si>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</si>
  <si>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</si>
  <si>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</si>
  <si>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</si>
  <si>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</si>
  <si>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</si>
  <si>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</si>
  <si>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</si>
  <si>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</si>
  <si>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</si>
  <si>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</si>
  <si>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</si>
  <si>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</si>
  <si>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</si>
  <si>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</si>
  <si>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</si>
  <si>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</si>
  <si>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</si>
  <si>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</si>
  <si>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</si>
  <si>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</si>
  <si>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</si>
  <si>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</si>
  <si>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</si>
  <si>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</si>
  <si>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</si>
  <si>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</si>
  <si>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</si>
  <si>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</si>
  <si>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</si>
  <si>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</si>
  <si>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</si>
  <si>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</si>
  <si>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</si>
  <si>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</si>
  <si>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</si>
  <si>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</si>
  <si>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</si>
  <si>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</si>
  <si>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</si>
  <si>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</si>
  <si>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</si>
  <si>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</si>
  <si>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</si>
  <si>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Указывается наименование вида регулируемой деятельности.</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</si>
  <si>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</si>
  <si>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</si>
  <si>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</si>
  <si>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</si>
  <si>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</si>
  <si>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</si>
  <si>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</si>
  <si>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</si>
  <si>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</si>
  <si>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</si>
  <si>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</si>
  <si>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</si>
  <si>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</si>
  <si>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</si>
  <si>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</si>
  <si>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</si>
  <si>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</si>
  <si>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</si>
  <si>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</si>
  <si>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</si>
  <si>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</si>
  <si>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</si>
  <si>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</si>
  <si>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</si>
  <si>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</si>
  <si>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</si>
  <si>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</si>
  <si>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</si>
  <si>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</si>
  <si>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</si>
  <si>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</si>
  <si>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</si>
  <si>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</si>
  <si>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</si>
  <si>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</si>
  <si>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</si>
  <si>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</si>
  <si>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</si>
  <si>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</si>
  <si>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</si>
  <si>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</si>
  <si>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</si>
  <si>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</si>
  <si>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</si>
  <si>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</si>
  <si>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</si>
  <si>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</si>
  <si>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</si>
  <si>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</si>
  <si>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</si>
  <si>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</si>
  <si>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</si>
  <si>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</si>
  <si>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</si>
  <si>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</si>
  <si>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</si>
  <si>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</si>
  <si>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</si>
  <si>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</si>
  <si>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</si>
  <si>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</si>
  <si>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</si>
  <si>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</si>
  <si>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</si>
  <si>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</si>
  <si>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</si>
  <si>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</si>
  <si>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</si>
  <si>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</si>
  <si>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</si>
  <si>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</si>
  <si>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</si>
  <si>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</si>
  <si>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</si>
  <si>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</si>
  <si>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</si>
  <si>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</si>
  <si>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</si>
  <si>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</si>
  <si>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</si>
  <si>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</si>
  <si>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</si>
  <si>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</si>
  <si>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</si>
  <si>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</si>
  <si>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</si>
  <si>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</si>
  <si>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</si>
  <si>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</si>
  <si>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</si>
  <si>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</si>
  <si>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</si>
  <si>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</si>
  <si>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</si>
  <si>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</si>
  <si>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</si>
  <si>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</si>
  <si>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</si>
  <si>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</si>
  <si>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</si>
  <si>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</si>
  <si>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</si>
  <si>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</si>
  <si>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</si>
  <si>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</si>
  <si>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</si>
  <si>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</si>
  <si>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</si>
  <si>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</si>
  <si>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</si>
  <si>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</si>
  <si>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</si>
  <si>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</si>
  <si>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</si>
  <si>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</si>
  <si>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</si>
  <si>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</si>
  <si>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</si>
  <si>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</si>
  <si>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</si>
  <si>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</si>
  <si>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</si>
  <si>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</si>
  <si>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</si>
  <si>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</si>
  <si>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</si>
  <si>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</si>
  <si>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</si>
  <si>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</si>
  <si>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</si>
  <si>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</si>
  <si>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</si>
  <si>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</si>
  <si>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</si>
  <si>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</si>
  <si>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</si>
  <si>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</si>
  <si>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</si>
  <si>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</si>
  <si>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</si>
  <si>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</si>
  <si>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</si>
  <si>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</si>
  <si>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</si>
  <si>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</si>
  <si>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</si>
  <si>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</si>
  <si>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</si>
  <si>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</si>
  <si>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</si>
  <si>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</si>
  <si>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</si>
  <si>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</si>
  <si>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</si>
  <si>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</si>
  <si>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</si>
  <si>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</si>
  <si>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</si>
  <si>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</si>
  <si>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</si>
  <si>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</si>
  <si>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</si>
  <si>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</si>
  <si>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</si>
  <si>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</si>
  <si>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</si>
  <si>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</si>
  <si>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</si>
  <si>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</si>
  <si>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</si>
  <si>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</si>
  <si>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</si>
  <si>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</si>
  <si>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</si>
  <si>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</si>
  <si>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</si>
  <si>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</si>
  <si>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</si>
  <si>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</si>
  <si>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</si>
  <si>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</si>
  <si>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</si>
  <si>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</si>
  <si>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Проверка доступных обновлений...</t>
  </si>
  <si>
    <t>Доступно обновление до версии 1.0.2</t>
  </si>
  <si>
    <t>Описание изменений: Версия 1.0.2
1. Корректировка значения группы потребителей "население" на "население и приравненные категории"
Версия 1.0.1
1. Исправление логики работы листа 'Перечень тарифов' в части добавления территорий для тарифа на теплоноситель.</t>
  </si>
  <si>
    <t>Размер файла обновления: 386560 байт</t>
  </si>
  <si>
    <t>Подготовка к обновлению...</t>
  </si>
  <si>
    <t>Сохранение файла резервной копии: C:\Users\SHMARUKOA\Desktop\Шаблон тепло.BKP.xlsb</t>
  </si>
  <si>
    <t>Резервная копия создана: C:\Users\SHMARUKOA\Desktop\Шаблон тепло.BKP.xlsb</t>
  </si>
  <si>
    <t>Создание книги для установки обновлений...</t>
  </si>
  <si>
    <t>Файл обновления загружен: C:\Users\SHMARU~1\AppData\Local\Temp\7zO86BAD050\UPDATE.FAS.JKH.OPEN.INFO.PRICE.WARM.TO.1.0.2.27.xls</t>
  </si>
  <si>
    <t>население и приравненные категории</t>
  </si>
  <si>
    <t>Обновление завершилось удачно! Шаблон FAS.JKH.OPEN.INFO.PRICE.WARM.xlsb сохранен под именем 'FAS.JKH.OPEN.INFO.PRICE.WARM(v1.0.2).xlsb'</t>
  </si>
  <si>
    <t>Нет доступных обновлений для отчёта с кодом FAS.JKH.OPEN.INFO.PRICE.WARM!</t>
  </si>
  <si>
    <t>27.11.2020</t>
  </si>
  <si>
    <t>Белоярский муниципальный район</t>
  </si>
  <si>
    <t>71811000</t>
  </si>
  <si>
    <t>Белоярский</t>
  </si>
  <si>
    <t>71811151</t>
  </si>
  <si>
    <t>Верхнеказымский</t>
  </si>
  <si>
    <t>71811406</t>
  </si>
  <si>
    <t>Казым</t>
  </si>
  <si>
    <t>71811410</t>
  </si>
  <si>
    <t>Лыхма</t>
  </si>
  <si>
    <t>71811412</t>
  </si>
  <si>
    <t>Полноват</t>
  </si>
  <si>
    <t>71811415</t>
  </si>
  <si>
    <t>Сорум</t>
  </si>
  <si>
    <t>71811420</t>
  </si>
  <si>
    <t>Сосновка</t>
  </si>
  <si>
    <t>71811419</t>
  </si>
  <si>
    <t>Березовский муниципальный район</t>
  </si>
  <si>
    <t>71812000</t>
  </si>
  <si>
    <t>Городское поселение Берёзово</t>
  </si>
  <si>
    <t>71812151</t>
  </si>
  <si>
    <t>Городское поселение Игрим</t>
  </si>
  <si>
    <t>71812154</t>
  </si>
  <si>
    <t>Приполярный</t>
  </si>
  <si>
    <t>71812418</t>
  </si>
  <si>
    <t>Саранпауль</t>
  </si>
  <si>
    <t>71812420</t>
  </si>
  <si>
    <t>Светлый</t>
  </si>
  <si>
    <t>71812424</t>
  </si>
  <si>
    <t>Хулимсунт</t>
  </si>
  <si>
    <t>71812437</t>
  </si>
  <si>
    <t>Кондинский муниципальный район</t>
  </si>
  <si>
    <t>71816000</t>
  </si>
  <si>
    <t>Болчары</t>
  </si>
  <si>
    <t>71816408</t>
  </si>
  <si>
    <t>Кондинское</t>
  </si>
  <si>
    <t>71816151</t>
  </si>
  <si>
    <t>Куминский</t>
  </si>
  <si>
    <t>71816154</t>
  </si>
  <si>
    <t>Леуши</t>
  </si>
  <si>
    <t>71816416</t>
  </si>
  <si>
    <t>Луговой</t>
  </si>
  <si>
    <t>71816157</t>
  </si>
  <si>
    <t>Междуреченский</t>
  </si>
  <si>
    <t>71816160</t>
  </si>
  <si>
    <t>Мортка</t>
  </si>
  <si>
    <t>71816163</t>
  </si>
  <si>
    <t>Мулымья</t>
  </si>
  <si>
    <t>71816423</t>
  </si>
  <si>
    <t>Половинка</t>
  </si>
  <si>
    <t>71816420</t>
  </si>
  <si>
    <t>Шугур</t>
  </si>
  <si>
    <t>71816411</t>
  </si>
  <si>
    <t>Нефтеюганский муниципальный район</t>
  </si>
  <si>
    <t>71818000</t>
  </si>
  <si>
    <t>Каркатеевы</t>
  </si>
  <si>
    <t>71818401</t>
  </si>
  <si>
    <t>Куть-Ях</t>
  </si>
  <si>
    <t>71818402</t>
  </si>
  <si>
    <t>Лемпино</t>
  </si>
  <si>
    <t>71818403</t>
  </si>
  <si>
    <t>Пойковский</t>
  </si>
  <si>
    <t>71818157</t>
  </si>
  <si>
    <t>Салым</t>
  </si>
  <si>
    <t>71818405</t>
  </si>
  <si>
    <t>Сентябрьский</t>
  </si>
  <si>
    <t>71818406</t>
  </si>
  <si>
    <t>Сингапай</t>
  </si>
  <si>
    <t>71818410</t>
  </si>
  <si>
    <t>Усть-Юган</t>
  </si>
  <si>
    <t>71818407</t>
  </si>
  <si>
    <t>Нижневартовский муниципальный район</t>
  </si>
  <si>
    <t>71819000</t>
  </si>
  <si>
    <t>Аган</t>
  </si>
  <si>
    <t>71819402</t>
  </si>
  <si>
    <t>Вата</t>
  </si>
  <si>
    <t>71819403</t>
  </si>
  <si>
    <t>Ваховск</t>
  </si>
  <si>
    <t>71819405</t>
  </si>
  <si>
    <t>Зайцева речка</t>
  </si>
  <si>
    <t>71819412</t>
  </si>
  <si>
    <t>Излучинск</t>
  </si>
  <si>
    <t>71819153</t>
  </si>
  <si>
    <t>Ларьяк</t>
  </si>
  <si>
    <t>71819420</t>
  </si>
  <si>
    <t>Новоаганск</t>
  </si>
  <si>
    <t>71819156</t>
  </si>
  <si>
    <t>Покур</t>
  </si>
  <si>
    <t>71819427</t>
  </si>
  <si>
    <t>Октябрьский муниципальный район</t>
  </si>
  <si>
    <t>71821000</t>
  </si>
  <si>
    <t>Андра</t>
  </si>
  <si>
    <t>71821153</t>
  </si>
  <si>
    <t>Каменное</t>
  </si>
  <si>
    <t>71821424</t>
  </si>
  <si>
    <t>Карымкары</t>
  </si>
  <si>
    <t>71821408</t>
  </si>
  <si>
    <t>Малый Атлым</t>
  </si>
  <si>
    <t>71821416</t>
  </si>
  <si>
    <t>Октябрьское</t>
  </si>
  <si>
    <t>71821151</t>
  </si>
  <si>
    <t>Перегребное</t>
  </si>
  <si>
    <t>71821428</t>
  </si>
  <si>
    <t>Приобье</t>
  </si>
  <si>
    <t>71821156</t>
  </si>
  <si>
    <t>Сергино</t>
  </si>
  <si>
    <t>71821432</t>
  </si>
  <si>
    <t>Талинка</t>
  </si>
  <si>
    <t>71821157</t>
  </si>
  <si>
    <t>Унъюган</t>
  </si>
  <si>
    <t>71821404</t>
  </si>
  <si>
    <t>Шеркалы</t>
  </si>
  <si>
    <t>71821436</t>
  </si>
  <si>
    <t>Советский муниципальный район</t>
  </si>
  <si>
    <t>71824000</t>
  </si>
  <si>
    <t>Агириш</t>
  </si>
  <si>
    <t>71824152</t>
  </si>
  <si>
    <t>Алябьевский</t>
  </si>
  <si>
    <t>71824402</t>
  </si>
  <si>
    <t>Зеленоборск</t>
  </si>
  <si>
    <t>71824153</t>
  </si>
  <si>
    <t>Коммунистический</t>
  </si>
  <si>
    <t>71824155</t>
  </si>
  <si>
    <t>Малиновский</t>
  </si>
  <si>
    <t>71824158</t>
  </si>
  <si>
    <t>Пионерский</t>
  </si>
  <si>
    <t>71824157</t>
  </si>
  <si>
    <t>Советский</t>
  </si>
  <si>
    <t>71824104</t>
  </si>
  <si>
    <t>Таежный</t>
  </si>
  <si>
    <t>71824159</t>
  </si>
  <si>
    <t>Сургутский муниципальный район</t>
  </si>
  <si>
    <t>71826000</t>
  </si>
  <si>
    <t>Барсово</t>
  </si>
  <si>
    <t>71826153</t>
  </si>
  <si>
    <t>Белый Яр</t>
  </si>
  <si>
    <t>71826155</t>
  </si>
  <si>
    <t>Локосово</t>
  </si>
  <si>
    <t>71826416</t>
  </si>
  <si>
    <t>Лямина</t>
  </si>
  <si>
    <t>71826420</t>
  </si>
  <si>
    <t>Лянтор</t>
  </si>
  <si>
    <t>71826105</t>
  </si>
  <si>
    <t>Нижнесортымский</t>
  </si>
  <si>
    <t>71826423</t>
  </si>
  <si>
    <t>Русскинская</t>
  </si>
  <si>
    <t>71826430</t>
  </si>
  <si>
    <t>Солнечный</t>
  </si>
  <si>
    <t>71826407</t>
  </si>
  <si>
    <t>Сытомино</t>
  </si>
  <si>
    <t>71826436</t>
  </si>
  <si>
    <t>Тундрино</t>
  </si>
  <si>
    <t>71826444</t>
  </si>
  <si>
    <t>Угут</t>
  </si>
  <si>
    <t>71826448</t>
  </si>
  <si>
    <t>Ульт-Ягун</t>
  </si>
  <si>
    <t>71826450</t>
  </si>
  <si>
    <t>Федоровский</t>
  </si>
  <si>
    <t>71826165</t>
  </si>
  <si>
    <t>Ханты-Мансийский муниципальный район</t>
  </si>
  <si>
    <t>71829000</t>
  </si>
  <si>
    <t>Выкатной</t>
  </si>
  <si>
    <t>71829435</t>
  </si>
  <si>
    <t>Горноправдинск</t>
  </si>
  <si>
    <t>71829406</t>
  </si>
  <si>
    <t>Красноленинский</t>
  </si>
  <si>
    <t>71829443</t>
  </si>
  <si>
    <t>Кышик</t>
  </si>
  <si>
    <t>71829417</t>
  </si>
  <si>
    <t>Луговской</t>
  </si>
  <si>
    <t>71829416</t>
  </si>
  <si>
    <t>Нялинское</t>
  </si>
  <si>
    <t>71829424</t>
  </si>
  <si>
    <t>Селиярово</t>
  </si>
  <si>
    <t>71829428</t>
  </si>
  <si>
    <t>Сибирский</t>
  </si>
  <si>
    <t>71829432</t>
  </si>
  <si>
    <t>Согом</t>
  </si>
  <si>
    <t>71829434</t>
  </si>
  <si>
    <t>Цингалы</t>
  </si>
  <si>
    <t>71829448</t>
  </si>
  <si>
    <t>Шапша</t>
  </si>
  <si>
    <t>71829412</t>
  </si>
  <si>
    <t>поселок Кедровый</t>
  </si>
  <si>
    <t>71829407</t>
  </si>
  <si>
    <t>город Когалым</t>
  </si>
  <si>
    <t>71883000</t>
  </si>
  <si>
    <t>город Лангепас</t>
  </si>
  <si>
    <t>71872000</t>
  </si>
  <si>
    <t>город Мегион</t>
  </si>
  <si>
    <t>71873000</t>
  </si>
  <si>
    <t>город Нефтеюганск</t>
  </si>
  <si>
    <t>71874000</t>
  </si>
  <si>
    <t>город Нижневартовск</t>
  </si>
  <si>
    <t>71875000</t>
  </si>
  <si>
    <t>город Нягань</t>
  </si>
  <si>
    <t>71879000</t>
  </si>
  <si>
    <t>город Покачи</t>
  </si>
  <si>
    <t>71884000</t>
  </si>
  <si>
    <t>город Пыть-Ях</t>
  </si>
  <si>
    <t>71885000</t>
  </si>
  <si>
    <t>город Радужный</t>
  </si>
  <si>
    <t>71877000</t>
  </si>
  <si>
    <t>город Сургут</t>
  </si>
  <si>
    <t>71876000</t>
  </si>
  <si>
    <t>город Урай</t>
  </si>
  <si>
    <t>71878000</t>
  </si>
  <si>
    <t>город Ханты-Мансийск</t>
  </si>
  <si>
    <t>71871000</t>
  </si>
  <si>
    <t>город Югорск</t>
  </si>
  <si>
    <t>71887000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</si>
  <si>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</si>
  <si>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</si>
  <si>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</si>
  <si>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</si>
  <si>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</si>
  <si>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</si>
  <si>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</si>
  <si>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</si>
  <si>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</si>
  <si>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</si>
  <si>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</si>
  <si>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</si>
  <si>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</si>
  <si>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</si>
  <si>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</si>
  <si>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</si>
  <si>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31.12.2026</t>
  </si>
  <si>
    <t>REGION_ID</t>
  </si>
  <si>
    <t>REGION_NAME</t>
  </si>
  <si>
    <t>RST_ORG_ID</t>
  </si>
  <si>
    <t>ORG_NAME</t>
  </si>
  <si>
    <t>INN_NAME</t>
  </si>
  <si>
    <t>KPP_NAME</t>
  </si>
  <si>
    <t>ORG_START_DATE</t>
  </si>
  <si>
    <t>ORG_END_DATE</t>
  </si>
  <si>
    <t>2647</t>
  </si>
  <si>
    <t>26451224</t>
  </si>
  <si>
    <t>"Газпром трансгаз югорск" Югорское УТТ и СТ</t>
  </si>
  <si>
    <t>8622000931</t>
  </si>
  <si>
    <t>862202003</t>
  </si>
  <si>
    <t>26423471</t>
  </si>
  <si>
    <t>"Игримское муниципальное унитарное предприятие "Тепловодоканал"</t>
  </si>
  <si>
    <t>8613003735</t>
  </si>
  <si>
    <t>861301001</t>
  </si>
  <si>
    <t>26361272</t>
  </si>
  <si>
    <t>"Коммунальщик"</t>
  </si>
  <si>
    <t>8616008837</t>
  </si>
  <si>
    <t>861601001</t>
  </si>
  <si>
    <t>26361245</t>
  </si>
  <si>
    <t>"ЛУКОЙЛ-Западная Сибирь" СЦ ТС Лангепасско-Покачевского региона Управления теплоснабжения</t>
  </si>
  <si>
    <t>8608048498</t>
  </si>
  <si>
    <t>860732001</t>
  </si>
  <si>
    <t>26361225</t>
  </si>
  <si>
    <t>"Мостотряд-69"</t>
  </si>
  <si>
    <t>8603032840</t>
  </si>
  <si>
    <t>860301001</t>
  </si>
  <si>
    <t>26361294</t>
  </si>
  <si>
    <t>"Тюментрансгаз"</t>
  </si>
  <si>
    <t>26361269</t>
  </si>
  <si>
    <t>"Энергия"</t>
  </si>
  <si>
    <t>8616008516</t>
  </si>
  <si>
    <t>26361230</t>
  </si>
  <si>
    <t>"Эрлифт"</t>
  </si>
  <si>
    <t>8604009265</t>
  </si>
  <si>
    <t>860401001</t>
  </si>
  <si>
    <t>26361197</t>
  </si>
  <si>
    <t>"Югорская геологоразведочная экспедиция"</t>
  </si>
  <si>
    <t>8601021916</t>
  </si>
  <si>
    <t>861801001</t>
  </si>
  <si>
    <t>26807163</t>
  </si>
  <si>
    <t>OOO "Башэнергонефть"</t>
  </si>
  <si>
    <t>0265025917</t>
  </si>
  <si>
    <t>027201001</t>
  </si>
  <si>
    <t>12-04-2011 00:00:00</t>
  </si>
  <si>
    <t>28858797</t>
  </si>
  <si>
    <t>«Сургутское ОП» общества с ограниченной ответственностью «Алейские коммунальные сети»</t>
  </si>
  <si>
    <t>2222075160</t>
  </si>
  <si>
    <t>222201001</t>
  </si>
  <si>
    <t>09-12-2014 00:00:00</t>
  </si>
  <si>
    <t>26451037</t>
  </si>
  <si>
    <t>АО "Аганское многопрофильное жилищно-коммунальное управление"</t>
  </si>
  <si>
    <t>8620019101</t>
  </si>
  <si>
    <t>862001001</t>
  </si>
  <si>
    <t>22-05-2009 00:00:00</t>
  </si>
  <si>
    <t>26361252</t>
  </si>
  <si>
    <t>АО "Аэропорт Белоярский"</t>
  </si>
  <si>
    <t>8611002077</t>
  </si>
  <si>
    <t>861101001</t>
  </si>
  <si>
    <t>26361211</t>
  </si>
  <si>
    <t>АО "Аэропорт Сургут"</t>
  </si>
  <si>
    <t>8602060523</t>
  </si>
  <si>
    <t>860201001</t>
  </si>
  <si>
    <t>30335229</t>
  </si>
  <si>
    <t>АО "ГУ ЖКХ"</t>
  </si>
  <si>
    <t>5116000922</t>
  </si>
  <si>
    <t>770401001</t>
  </si>
  <si>
    <t>26320074</t>
  </si>
  <si>
    <t>АО "Городские электрические сети"</t>
  </si>
  <si>
    <t>8603004190</t>
  </si>
  <si>
    <t>26361212</t>
  </si>
  <si>
    <t>АО "Горремстрой"</t>
  </si>
  <si>
    <t>8602060636</t>
  </si>
  <si>
    <t>26450987</t>
  </si>
  <si>
    <t>АО "Излучинское многопрофильное коммунальное хозяйство"</t>
  </si>
  <si>
    <t>8620019077</t>
  </si>
  <si>
    <t>05-05-2009 00:00:00</t>
  </si>
  <si>
    <t>31282415</t>
  </si>
  <si>
    <t>АО "Негуснефть"</t>
  </si>
  <si>
    <t>8609000900</t>
  </si>
  <si>
    <t>546050001</t>
  </si>
  <si>
    <t>26361248</t>
  </si>
  <si>
    <t>862450001</t>
  </si>
  <si>
    <t>26423619</t>
  </si>
  <si>
    <t>АО "Няганские энергетические ресурсы"</t>
  </si>
  <si>
    <t>8610016084</t>
  </si>
  <si>
    <t>861001001</t>
  </si>
  <si>
    <t>11-10-2004 00:00:00</t>
  </si>
  <si>
    <t>26535092</t>
  </si>
  <si>
    <t>АО "Самотлорнефтегаз"</t>
  </si>
  <si>
    <t>8603089934</t>
  </si>
  <si>
    <t>997250001</t>
  </si>
  <si>
    <t>27662523</t>
  </si>
  <si>
    <t>АО "СибурТюменьГаз"</t>
  </si>
  <si>
    <t>7202116628</t>
  </si>
  <si>
    <t>26645976</t>
  </si>
  <si>
    <t>АО "Специализированное управление подводно-технических работ № 10"</t>
  </si>
  <si>
    <t>8614000021</t>
  </si>
  <si>
    <t>861401001</t>
  </si>
  <si>
    <t>26361287</t>
  </si>
  <si>
    <t>АО "Управляющая компания тепло-, водоснабжения и канализации"</t>
  </si>
  <si>
    <t>8621005133</t>
  </si>
  <si>
    <t>862101001</t>
  </si>
  <si>
    <t>26361237</t>
  </si>
  <si>
    <t>АО "Урайтеплоэнергия"</t>
  </si>
  <si>
    <t>8606012954</t>
  </si>
  <si>
    <t>860601001</t>
  </si>
  <si>
    <t>26800381</t>
  </si>
  <si>
    <t>АО "Уральская теплосетевая компания"</t>
  </si>
  <si>
    <t>7203203418</t>
  </si>
  <si>
    <t>720301001</t>
  </si>
  <si>
    <t>26460985</t>
  </si>
  <si>
    <t>АО "ЮТЭК-Региональные сети"</t>
  </si>
  <si>
    <t>8601033125</t>
  </si>
  <si>
    <t>860101001</t>
  </si>
  <si>
    <t>26845836</t>
  </si>
  <si>
    <t>АО "Югансктранстеплосервис"</t>
  </si>
  <si>
    <t>8604048754</t>
  </si>
  <si>
    <t>26448830</t>
  </si>
  <si>
    <t>АО "Югорская Коммунальная Эксплуатирующая Компания - Белоярский"</t>
  </si>
  <si>
    <t>8611008230</t>
  </si>
  <si>
    <t>12-02-2009 00:00:00</t>
  </si>
  <si>
    <t>26318623</t>
  </si>
  <si>
    <t>АО "Югорская энергетическая компания децентрализованной зоны" (АО "Юграэнерго")</t>
  </si>
  <si>
    <t>8601029263</t>
  </si>
  <si>
    <t>13-08-2008 00:00:00</t>
  </si>
  <si>
    <t>26360358</t>
  </si>
  <si>
    <t>АО Нижневартовская ГРЭС</t>
  </si>
  <si>
    <t>8620018330</t>
  </si>
  <si>
    <t>785150001</t>
  </si>
  <si>
    <t>26361265</t>
  </si>
  <si>
    <t>Акционерное общество "Кондаавиа"</t>
  </si>
  <si>
    <t>8616004744</t>
  </si>
  <si>
    <t>16-11-2002 00:00:00</t>
  </si>
  <si>
    <t>27567057</t>
  </si>
  <si>
    <t>Акционерное общество "Ремонтно-эксплуатационное управление" филиал "Екатеринбургский", г. Екатеринбург</t>
  </si>
  <si>
    <t>7714783092</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</si>
  <si>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</si>
  <si>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</si>
  <si>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</si>
  <si>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</si>
  <si>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</si>
  <si>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28856006</t>
  </si>
  <si>
    <t>Акционерное общество "Юграавиа"</t>
  </si>
  <si>
    <t>8601053210</t>
  </si>
  <si>
    <t>30372247</t>
  </si>
  <si>
    <t>Акционерное общество «Генерация»</t>
  </si>
  <si>
    <t>8622021593</t>
  </si>
  <si>
    <t>861501001</t>
  </si>
  <si>
    <t>26361209</t>
  </si>
  <si>
    <t>Акционерное общество «Россети Тюмень» в зоне деятельности филиала Нефтеюганские электрические сети</t>
  </si>
  <si>
    <t>8602060185</t>
  </si>
  <si>
    <t>860403001</t>
  </si>
  <si>
    <t>15-09-2008 00:00:00</t>
  </si>
  <si>
    <t>31002476</t>
  </si>
  <si>
    <t>Акционерное общество «Югорский лесопромышленный холдинг»</t>
  </si>
  <si>
    <t>8601022074</t>
  </si>
  <si>
    <t>28858787</t>
  </si>
  <si>
    <t>Бюджетное учреждение Ханты-Мансийского автономного округа-Югры "Дирекция по эксплуатации служебных зданий"</t>
  </si>
  <si>
    <t>8601012220</t>
  </si>
  <si>
    <t>26361206</t>
  </si>
  <si>
    <t>ГП ХМАО-Югра "Северавтодор"</t>
  </si>
  <si>
    <t>8602017415</t>
  </si>
  <si>
    <t>26361208</t>
  </si>
  <si>
    <t>ЗАО "АСКТ"</t>
  </si>
  <si>
    <t>8602050236</t>
  </si>
  <si>
    <t>26361192</t>
  </si>
  <si>
    <t>ЗАО "Назымская нефтегазоразведочная экспедиция"</t>
  </si>
  <si>
    <t>8601012647</t>
  </si>
  <si>
    <t>28443058</t>
  </si>
  <si>
    <t>ЗАО "Нижневартовскстройдеталь"</t>
  </si>
  <si>
    <t>8603085111</t>
  </si>
  <si>
    <t>26361226</t>
  </si>
  <si>
    <t>ЗАО "Нобили"</t>
  </si>
  <si>
    <t>8603073973</t>
  </si>
  <si>
    <t>26361207</t>
  </si>
  <si>
    <t>ЗАО "Сургутспецстрой"</t>
  </si>
  <si>
    <t>8602048879</t>
  </si>
  <si>
    <t>26598931</t>
  </si>
  <si>
    <t>Завод по стабилизации конденсата филиал ООО "Газпром переработка"</t>
  </si>
  <si>
    <t>1102054991</t>
  </si>
  <si>
    <t>861703001</t>
  </si>
  <si>
    <t>26361242</t>
  </si>
  <si>
    <t>КГМУП "Управление производственно-технологической комплектации"</t>
  </si>
  <si>
    <t>8608040555</t>
  </si>
  <si>
    <t>860801001</t>
  </si>
  <si>
    <t>26361238</t>
  </si>
  <si>
    <t>Лангепасское городское муниципальное унитарное предприятие "ТЕПЛОВОДОКАНАЛ"</t>
  </si>
  <si>
    <t>8607100272</t>
  </si>
  <si>
    <t>860701001</t>
  </si>
  <si>
    <t>26455462</t>
  </si>
  <si>
    <t>Лянторское городское муниципальное унитарное предприятие "Управление тепловодоснабжения и водоотведения"</t>
  </si>
  <si>
    <t>8617028441</t>
  </si>
  <si>
    <t>861701001</t>
  </si>
  <si>
    <t>06-11-2009 00:00:00</t>
  </si>
  <si>
    <t>26361285</t>
  </si>
  <si>
    <t>МК "Аганнетегазгеология"</t>
  </si>
  <si>
    <t>8620011110</t>
  </si>
  <si>
    <t>997150001</t>
  </si>
  <si>
    <t>26361306</t>
  </si>
  <si>
    <t>МО Советский район "ЖКХ п.Зеленоборск"</t>
  </si>
  <si>
    <t>8622009483</t>
  </si>
  <si>
    <t>26423597</t>
  </si>
  <si>
    <t>МУП "ЖКХ п.Зеленоборск"</t>
  </si>
  <si>
    <t>891501001</t>
  </si>
  <si>
    <t>26361234</t>
  </si>
  <si>
    <t>МУП "Тепловодоканал"</t>
  </si>
  <si>
    <t>8605013419</t>
  </si>
  <si>
    <t>860501001</t>
  </si>
  <si>
    <t>26361270</t>
  </si>
  <si>
    <t>МУП "Теплотехнология"</t>
  </si>
  <si>
    <t>8616008805</t>
  </si>
  <si>
    <t>26455491</t>
  </si>
  <si>
    <t>МУП "Управление тепловодоснабжения и водоотведения "Сибиряк" муниципального образования сельское поселение Нижнесортымский</t>
  </si>
  <si>
    <t>8617028226</t>
  </si>
  <si>
    <t>27-07-2009 00:00:00</t>
  </si>
  <si>
    <t>26423493</t>
  </si>
  <si>
    <t>Малоатлымское муниципальное предприятие жилищно-коммунального хозяйства  муниципального образования сельское поселение Малый Атлым</t>
  </si>
  <si>
    <t>8614004795</t>
  </si>
  <si>
    <t>31356620</t>
  </si>
  <si>
    <t>Муниципальное казенное предприятие «Жилищно-коммунальное хозяйство»</t>
  </si>
  <si>
    <t>8620023108</t>
  </si>
  <si>
    <t>31307068</t>
  </si>
  <si>
    <t>Муниципальное казенное предприятие муниципального образования город Нягань «Няганская ресурсоснабжающая компания»</t>
  </si>
  <si>
    <t>8610009376</t>
  </si>
  <si>
    <t>28831845</t>
  </si>
  <si>
    <t>Муниципальное многопрофильное предприятие "Миснэ" муниципального образования сельское поселение Каменное</t>
  </si>
  <si>
    <t>8610028604</t>
  </si>
  <si>
    <t>26423507</t>
  </si>
  <si>
    <t>Муниципальное предприятие "ЖЭК-3" Ханты-Мансийского района</t>
  </si>
  <si>
    <t>8618005341</t>
  </si>
  <si>
    <t>28-02-2002 00:00:00</t>
  </si>
  <si>
    <t>26429638</t>
  </si>
  <si>
    <t>Муниципальное предприятие "Комплекс-Плюс" сельского поселения Горноправдинск</t>
  </si>
  <si>
    <t>8618000294</t>
  </si>
  <si>
    <t>01-09-2008 00:00:00</t>
  </si>
  <si>
    <t>28902251</t>
  </si>
  <si>
    <t>Муниципальное предприятие "Управление теплоснабжения и инженерных сетей" г. Ханты-Мансийск</t>
  </si>
  <si>
    <t>8601015207</t>
  </si>
  <si>
    <t>26361198</t>
  </si>
  <si>
    <t>Муниципальное предприятие "Ханты-Мансийскгаз" муниципального образования город Ханты-Мансийск</t>
  </si>
  <si>
    <t>8601022243</t>
  </si>
  <si>
    <t>26778020</t>
  </si>
  <si>
    <t>Муниципальное предприятие "Эксплуатационная генерирующая компания"  муниципального образования городское поселение Приобье</t>
  </si>
  <si>
    <t>8614008285</t>
  </si>
  <si>
    <t>31341437</t>
  </si>
  <si>
    <t>Муниципальное предприятие «Ресурсоснабжение»</t>
  </si>
  <si>
    <t>8614001748</t>
  </si>
  <si>
    <t>26361259</t>
  </si>
  <si>
    <t>Муниципальное предприятие жилищно-коммунального хозяйства муниципального образования сельское поселение Карымкары</t>
  </si>
  <si>
    <t>8614004700</t>
  </si>
  <si>
    <t>31290763</t>
  </si>
  <si>
    <t>Муниципальное предприятие муниципального образования Октябрьский район «Обьтеплопром»</t>
  </si>
  <si>
    <t>8614001025</t>
  </si>
  <si>
    <t>26646370</t>
  </si>
  <si>
    <t>Муниципальное унитарное предприятие "Березовонефтепродукт" муниципального образования Березовский район</t>
  </si>
  <si>
    <t>8613005080</t>
  </si>
  <si>
    <t>26361286</t>
  </si>
  <si>
    <t>Муниципальное унитарное предприятие "Сельское жилищно-коммунальное хозяйство"</t>
  </si>
  <si>
    <t>8620012191</t>
  </si>
  <si>
    <t>22-03-2000 00:00:00</t>
  </si>
  <si>
    <t>31297000</t>
  </si>
  <si>
    <t>Муниципальное унитарное предприятие "Теплосети Саранпауль"</t>
  </si>
  <si>
    <t>8613003799</t>
  </si>
  <si>
    <t>02-04-2019 00:00:00</t>
  </si>
  <si>
    <t>26423475</t>
  </si>
  <si>
    <t>Муниципальное унитарное предприятие "Территориально объединённое управление тепловодоснабжения и водоотведения № 1" муниципального образования Сургутский район</t>
  </si>
  <si>
    <t>8617018034</t>
  </si>
  <si>
    <t>26361254</t>
  </si>
  <si>
    <t>Муниципальное унитарное предприятие "Управление городского хозяйства" муниципального образования города Пыть-Ях</t>
  </si>
  <si>
    <t>8612007896</t>
  </si>
  <si>
    <t>861201001</t>
  </si>
  <si>
    <t>26592028</t>
  </si>
  <si>
    <t>Муниципальное унитарное предприятие "Фёдоровское жилищно-коммунальное хозяйство"</t>
  </si>
  <si>
    <t>8617028917</t>
  </si>
  <si>
    <t>28543657</t>
  </si>
  <si>
    <t>Муниципальное унитарное предприятие "Югорскэнергогаз"</t>
  </si>
  <si>
    <t>8622024682</t>
  </si>
  <si>
    <t>862201001</t>
  </si>
  <si>
    <t>31362169</t>
  </si>
  <si>
    <t>Муниципальное унитарное предприятие «Советский Тепловодоканал»</t>
  </si>
  <si>
    <t>8615011837</t>
  </si>
  <si>
    <t>31289583</t>
  </si>
  <si>
    <t>Муниципальное унитарное предприятие «Теплосети Березово»</t>
  </si>
  <si>
    <t>8613004175</t>
  </si>
  <si>
    <t>31289574</t>
  </si>
  <si>
    <t>Муниципальное унитарное предприятие «Теплосети Игрим»</t>
  </si>
  <si>
    <t>8613007909</t>
  </si>
  <si>
    <t>12-03-2019 00:00:00</t>
  </si>
  <si>
    <t>31356763</t>
  </si>
  <si>
    <t>Муниципальное унитарное предприятие «Управление теплоснабжения гп. Талинка»</t>
  </si>
  <si>
    <t>8614001674</t>
  </si>
  <si>
    <t>26361221</t>
  </si>
  <si>
    <t>Муниципальное унитарное предприятие города Нижневартовска "Теплоснабжение"</t>
  </si>
  <si>
    <t>8603008766</t>
  </si>
  <si>
    <t>26423557</t>
  </si>
  <si>
    <t>Муниципальное унитарное предприятие жилищно-коммунального хозяйства городского поселения Берёзово</t>
  </si>
  <si>
    <t>8613004070</t>
  </si>
  <si>
    <t>27-11-2009 00:00:00</t>
  </si>
  <si>
    <t>31354562</t>
  </si>
  <si>
    <t>Муниципальное унитарное предприятие сп. Сингапай «Управление жилищно-коммунального обслуживаниия»</t>
  </si>
  <si>
    <t>8619016265</t>
  </si>
  <si>
    <t>861901001</t>
  </si>
  <si>
    <t>26423579</t>
  </si>
  <si>
    <t>НРМУП"Салымское ремонтно-эксплуатационное управление"</t>
  </si>
  <si>
    <t>8619004598</t>
  </si>
  <si>
    <t>26452600</t>
  </si>
  <si>
    <t>Некоммерческая организация "Товарищество собственников жилья "Факел"</t>
  </si>
  <si>
    <t>8612010063</t>
  </si>
  <si>
    <t>26423487</t>
  </si>
  <si>
    <t>Нефтеюганское УМН Акционерное общество "Транснефть - Сибирь" АК "Транснефть"</t>
  </si>
  <si>
    <t>7201000726</t>
  </si>
  <si>
    <t>860402002</t>
  </si>
  <si>
    <t>27244819</t>
  </si>
  <si>
    <t>ОАО "Аэропорт Сургут" Березовский филиал</t>
  </si>
  <si>
    <t>861343001</t>
  </si>
  <si>
    <t>26361213</t>
  </si>
  <si>
    <t>ОАО "ЗСЭСС"</t>
  </si>
  <si>
    <t>8602060876</t>
  </si>
  <si>
    <t>26361214</t>
  </si>
  <si>
    <t>ОАО "Завод промстройдеталей"</t>
  </si>
  <si>
    <t>8602061069</t>
  </si>
  <si>
    <t>26361256</t>
  </si>
  <si>
    <t>ОАО "Игримречтранс"</t>
  </si>
  <si>
    <t>8613000220</t>
  </si>
  <si>
    <t>26361264</t>
  </si>
  <si>
    <t>ОАО "Кондинский комплексный лесопромышленный комбинат"</t>
  </si>
  <si>
    <t>8616000203</t>
  </si>
  <si>
    <t>26361193</t>
  </si>
  <si>
    <t>ОАО "Обьгаз"</t>
  </si>
  <si>
    <t>8601014059</t>
  </si>
  <si>
    <t>26450695</t>
  </si>
  <si>
    <t>ОАО "Половинкинское жилищно-коммунальное хозяйство"</t>
  </si>
  <si>
    <t>8616010716</t>
  </si>
  <si>
    <t>14-08-2009 00:00:00</t>
  </si>
  <si>
    <t>28145713</t>
  </si>
  <si>
    <t>ОАО "РН-Нижневартовск"</t>
  </si>
  <si>
    <t>8620011857</t>
  </si>
  <si>
    <t>27507367</t>
  </si>
  <si>
    <t>ОАО "Ростелеком" Ханты-Мансийский филиал</t>
  </si>
  <si>
    <t>7707049388</t>
  </si>
  <si>
    <t>860143001</t>
  </si>
  <si>
    <t>26360341</t>
  </si>
  <si>
    <t>ОАО "Сибнефтепровод" Тобольское УМН</t>
  </si>
  <si>
    <t>26431624</t>
  </si>
  <si>
    <t>ОАО "Советские коммунальные системы"</t>
  </si>
  <si>
    <t>8622015367</t>
  </si>
  <si>
    <t>29-07-2008 00:00:00</t>
  </si>
  <si>
    <t>26454451</t>
  </si>
  <si>
    <t>ОАО "Спецнефтегазстрой"</t>
  </si>
  <si>
    <t>8602060812</t>
  </si>
  <si>
    <t>26429494</t>
  </si>
  <si>
    <t>ОАО "Сургутстройтрест"</t>
  </si>
  <si>
    <t>8602045765</t>
  </si>
  <si>
    <t>26450708</t>
  </si>
  <si>
    <t>ОАО "Теплоэнергия"</t>
  </si>
  <si>
    <t>8616010755</t>
  </si>
  <si>
    <t>26-10-2009 00:00:00</t>
  </si>
  <si>
    <t>26359236</t>
  </si>
  <si>
    <t>ОАО "Уралсвязьинформ"</t>
  </si>
  <si>
    <t>5902183094</t>
  </si>
  <si>
    <t>860102001</t>
  </si>
  <si>
    <t>26360365</t>
  </si>
  <si>
    <t>ОАО "Уральская теплосетевая компания"</t>
  </si>
  <si>
    <t>720301002</t>
  </si>
  <si>
    <t>26361231</t>
  </si>
  <si>
    <t>ОАО "Югансктранстеплосервис"</t>
  </si>
  <si>
    <t>8604028268</t>
  </si>
  <si>
    <t>26645319</t>
  </si>
  <si>
    <t>ОАО "Югорская Коммунальная Эксплуатирующая Компания-Нягань"</t>
  </si>
  <si>
    <t>8610024568</t>
  </si>
  <si>
    <t>26431142</t>
  </si>
  <si>
    <t>ООО "АКЦЕНТ"</t>
  </si>
  <si>
    <t>8601031946</t>
  </si>
  <si>
    <t>26423535</t>
  </si>
  <si>
    <t>ООО "Авангард-Коммунальник"</t>
  </si>
  <si>
    <t>8619014170</t>
  </si>
  <si>
    <t>26361261</t>
  </si>
  <si>
    <t>ООО "Аэропорт Советский"</t>
  </si>
  <si>
    <t>8615001243</t>
  </si>
  <si>
    <t>23-06-1999 00:00:00</t>
  </si>
  <si>
    <t>30942075</t>
  </si>
  <si>
    <t>ООО "Башнефть-Добыча"</t>
  </si>
  <si>
    <t>0277106840</t>
  </si>
  <si>
    <t>025250001</t>
  </si>
  <si>
    <t>01-01-2018 00:00:00</t>
  </si>
  <si>
    <t>26361228</t>
  </si>
  <si>
    <t>ООО "Белозерный газоперерабатывающий комплекс"</t>
  </si>
  <si>
    <t>8603138733</t>
  </si>
  <si>
    <t>26361299</t>
  </si>
  <si>
    <t>ООО "Газпром Трансгаз Югорск" База МТС и К</t>
  </si>
  <si>
    <t>861402004</t>
  </si>
  <si>
    <t>26361290</t>
  </si>
  <si>
    <t>ООО "Газпром Трансгаз Югорск" Бобровское ЛПУ МГ</t>
  </si>
  <si>
    <t>861102003</t>
  </si>
  <si>
    <t>26361289</t>
  </si>
  <si>
    <t>ООО "Газпром Трансгаз Югорск" Верхнеказымское ЛПУ МГ</t>
  </si>
  <si>
    <t>861102002</t>
  </si>
  <si>
    <t>26550525</t>
  </si>
  <si>
    <t>ООО "Газпром Трансгаз Югорск" Комсомольское ЛПУ</t>
  </si>
  <si>
    <t>26361296</t>
  </si>
  <si>
    <t>ООО "Газпром Трансгаз Югорск" Октябрьское ЛПУ МГ</t>
  </si>
  <si>
    <t>861402001</t>
  </si>
  <si>
    <t>26361297</t>
  </si>
  <si>
    <t>ООО "Газпром Трансгаз Югорск" Перегребненское ЛПУ МГ</t>
  </si>
  <si>
    <t>861402002</t>
  </si>
  <si>
    <t>26361295</t>
  </si>
  <si>
    <t>ООО "Газпром Трансгаз Югорск" Пунгинского ЛПУ МГ</t>
  </si>
  <si>
    <t>861302002</t>
  </si>
  <si>
    <t>26361292</t>
  </si>
  <si>
    <t>ООО "Газпром Трансгаз Югорск" Сорумское ЛПУ МГ</t>
  </si>
  <si>
    <t>861102005</t>
  </si>
  <si>
    <t>26361293</t>
  </si>
  <si>
    <t>ООО "Газпром Трансгаз Югорск" Сосновское ЛПУ МГ</t>
  </si>
  <si>
    <t>861102006</t>
  </si>
  <si>
    <t>26423587</t>
  </si>
  <si>
    <t>ООО "Газпром Трансгаз Югорск" Сосьвинское ЛПУ МГ</t>
  </si>
  <si>
    <t>861302004</t>
  </si>
  <si>
    <t>26361298</t>
  </si>
  <si>
    <t>ООО "Газпром Трансгаз Югорск" Таежное ЛПУ МГ</t>
  </si>
  <si>
    <t>861402003</t>
  </si>
  <si>
    <t>26423573</t>
  </si>
  <si>
    <t>ООО "Газпром Трансгаз Югорск" Уральское ЛПУ МГ</t>
  </si>
  <si>
    <t>861302003</t>
  </si>
  <si>
    <t>26813664</t>
  </si>
  <si>
    <t>ООО "Газпром трансгаз Сургут" Ортьягунское ЛПУ МГ</t>
  </si>
  <si>
    <t>8617002073</t>
  </si>
  <si>
    <t>860803001</t>
  </si>
  <si>
    <t>26598633</t>
  </si>
  <si>
    <t>ООО "Газпром трансгаз Сургут" Самсоновское ЛПУ  МГ</t>
  </si>
  <si>
    <t>861903002</t>
  </si>
  <si>
    <t>27240350</t>
  </si>
  <si>
    <t>ООО "Газпром трансгаз Сургут" Сургутское ЛПУ</t>
  </si>
  <si>
    <t>860243007</t>
  </si>
  <si>
    <t>26361276</t>
  </si>
  <si>
    <t>ООО "Газпром трансгаз Сургут" Южно-Балыкское ЛПУ МГ</t>
  </si>
  <si>
    <t>861903001</t>
  </si>
  <si>
    <t>26650067</t>
  </si>
  <si>
    <t>ООО "Газпром трансгаз Югорск"</t>
  </si>
  <si>
    <t>26427611</t>
  </si>
  <si>
    <t>ООО "Горводоканал"</t>
  </si>
  <si>
    <t>8608053709</t>
  </si>
  <si>
    <t>11-02-2009 00:00:00</t>
  </si>
  <si>
    <t>26860169</t>
  </si>
  <si>
    <t>ООО "Гостиный двор"</t>
  </si>
  <si>
    <t>8603172163</t>
  </si>
  <si>
    <t>27887494</t>
  </si>
  <si>
    <t>ООО "Жилкомсервис"</t>
  </si>
  <si>
    <t>8616011621</t>
  </si>
  <si>
    <t>26426908</t>
  </si>
  <si>
    <t>ООО "Жилье плюс"</t>
  </si>
  <si>
    <t>8605019932</t>
  </si>
  <si>
    <t>26423761</t>
  </si>
  <si>
    <t>ООО "КОММУНАЛЬНИК"</t>
  </si>
  <si>
    <t>8603118141</t>
  </si>
  <si>
    <t>28453800</t>
  </si>
  <si>
    <t>ООО "КарьерАвтоСтрой"</t>
  </si>
  <si>
    <t>8620013533</t>
  </si>
  <si>
    <t>26454986</t>
  </si>
  <si>
    <t>ООО "Комплекс Коммунальных Платежей"</t>
  </si>
  <si>
    <t>8616010628</t>
  </si>
  <si>
    <t>04-06-2009 00:00:00</t>
  </si>
  <si>
    <t>26431977</t>
  </si>
  <si>
    <t>ООО "Концессионная Коммунальная Компания"</t>
  </si>
  <si>
    <t>8608053716</t>
  </si>
  <si>
    <t>26361243</t>
  </si>
  <si>
    <t>ООО "ЛУКОЙЛ-Западная Сибирь"</t>
  </si>
  <si>
    <t>860602001</t>
  </si>
  <si>
    <t>26450776</t>
  </si>
  <si>
    <t>ООО "ЛУКОЙЛ-Западная Сибирь" Сервисный центр теплоснабжения ТПП "Когалымнефтегаз"</t>
  </si>
  <si>
    <t>26413215</t>
  </si>
  <si>
    <t>ООО "ЛУКОЙЛ-ЭНЕРГОСЕТИ"</t>
  </si>
  <si>
    <t>5260230051</t>
  </si>
  <si>
    <t>525350001</t>
  </si>
  <si>
    <t>28046959</t>
  </si>
  <si>
    <t>770901001</t>
  </si>
  <si>
    <t>17-01-2013 00:00:00</t>
  </si>
  <si>
    <t>26361308</t>
  </si>
  <si>
    <t>ООО "Лесопильные заводы Югры"</t>
  </si>
  <si>
    <t>8622011210</t>
  </si>
  <si>
    <t>26423559</t>
  </si>
  <si>
    <t>ООО "Лесопромышленная компания МДФ"</t>
  </si>
  <si>
    <t>8616007505</t>
  </si>
  <si>
    <t>27592371</t>
  </si>
  <si>
    <t>ООО "МПО"Талинка"</t>
  </si>
  <si>
    <t>8610015563</t>
  </si>
  <si>
    <t>25-01-2012 00:00:00</t>
  </si>
  <si>
    <t>27099960</t>
  </si>
  <si>
    <t>ООО "Независимая инновационная компания"</t>
  </si>
  <si>
    <t>7202157110</t>
  </si>
  <si>
    <t>26361227</t>
  </si>
  <si>
    <t>ООО "Нижневартовский газоперерабатывающий комплекс"</t>
  </si>
  <si>
    <t>8603138726</t>
  </si>
  <si>
    <t>27565882</t>
  </si>
  <si>
    <t>ООО "Няганьгазпереработка"</t>
  </si>
  <si>
    <t>8610012450</t>
  </si>
  <si>
    <t>26534315</t>
  </si>
  <si>
    <t>ООО "Няганьгоргаз"</t>
  </si>
  <si>
    <t>8610014094</t>
  </si>
  <si>
    <t>01-12-2009 00:00:00</t>
  </si>
  <si>
    <t>26534193</t>
  </si>
  <si>
    <t>ООО "Правдинская геологоразведочная экспедиция"</t>
  </si>
  <si>
    <t>8618005856</t>
  </si>
  <si>
    <t>01-01-2010 00:00:00</t>
  </si>
  <si>
    <t>28818755</t>
  </si>
  <si>
    <t>ООО "Премиум"</t>
  </si>
  <si>
    <t>8605025816</t>
  </si>
  <si>
    <t>30855120</t>
  </si>
  <si>
    <t>ООО "ПриобьСтройГарант"</t>
  </si>
  <si>
    <t>8614000871</t>
  </si>
  <si>
    <t>26361191</t>
  </si>
  <si>
    <t>ООО "Производственно-бытовое управление"</t>
  </si>
  <si>
    <t>8609017830</t>
  </si>
  <si>
    <t>860901001</t>
  </si>
  <si>
    <t>26423583</t>
  </si>
  <si>
    <t>ООО "Промысловик"</t>
  </si>
  <si>
    <t>8619001068</t>
  </si>
  <si>
    <t>26320082</t>
  </si>
  <si>
    <t>ООО "РН - Юганскнефтегаз"</t>
  </si>
  <si>
    <t>8604035473</t>
  </si>
  <si>
    <t>31082003</t>
  </si>
  <si>
    <t>26361249</t>
  </si>
  <si>
    <t>ООО "Росна"</t>
  </si>
  <si>
    <t>8609017439</t>
  </si>
  <si>
    <t>26431725</t>
  </si>
  <si>
    <t>ООО "Русская тепловая компания"</t>
  </si>
  <si>
    <t>8602062560</t>
  </si>
  <si>
    <t>28442473</t>
  </si>
  <si>
    <t>ООО "СК Сибирь"</t>
  </si>
  <si>
    <t>8616011780</t>
  </si>
  <si>
    <t>26813690</t>
  </si>
  <si>
    <t>ООО "Светловское коммунально-эксплуатационное управление"</t>
  </si>
  <si>
    <t>8613007112</t>
  </si>
  <si>
    <t>18-11-2010 00:00:00</t>
  </si>
  <si>
    <t>28457110</t>
  </si>
  <si>
    <t>ООО "Северный дом"</t>
  </si>
  <si>
    <t>8601047512</t>
  </si>
  <si>
    <t>26646153</t>
  </si>
  <si>
    <t>ООО "Северо-Западная Тепловая Компания"</t>
  </si>
  <si>
    <t>8602160856</t>
  </si>
  <si>
    <t>26431928</t>
  </si>
  <si>
    <t>ООО "Северстрой"</t>
  </si>
  <si>
    <t>8606009983</t>
  </si>
  <si>
    <t>10-03-2009 00:00:00</t>
  </si>
  <si>
    <t>27099908</t>
  </si>
  <si>
    <t>ООО "СервисКомфорт"</t>
  </si>
  <si>
    <t>8619015092</t>
  </si>
  <si>
    <t>26576346</t>
  </si>
  <si>
    <t>ООО "Сервисное предприятие "Нижневартовсктеплонефть"</t>
  </si>
  <si>
    <t>8603131921</t>
  </si>
  <si>
    <t>26423753</t>
  </si>
  <si>
    <t>ООО "Сибирь"</t>
  </si>
  <si>
    <t>8619010425</t>
  </si>
  <si>
    <t>28453760</t>
  </si>
  <si>
    <t>ООО "Сибпромстрой № 18"</t>
  </si>
  <si>
    <t>8602248081</t>
  </si>
  <si>
    <t>15-01-2014 00:00:00</t>
  </si>
  <si>
    <t>26455008</t>
  </si>
  <si>
    <t>ООО "Спектр-Л"</t>
  </si>
  <si>
    <t>8616008428</t>
  </si>
  <si>
    <t>05-08-2005 00:00:00</t>
  </si>
  <si>
    <t>26361236</t>
  </si>
  <si>
    <t>ООО "СпецТеплоСервис"</t>
  </si>
  <si>
    <t>8605019890</t>
  </si>
  <si>
    <t>26361278</t>
  </si>
  <si>
    <t>ООО "Сургутмебель"</t>
  </si>
  <si>
    <t>8617013396</t>
  </si>
  <si>
    <t>26454497</t>
  </si>
  <si>
    <t>ООО "Сургутсервис"</t>
  </si>
  <si>
    <t>8602004173</t>
  </si>
  <si>
    <t>26522796</t>
  </si>
  <si>
    <t>ООО "Сургутские городские электрические сети"</t>
  </si>
  <si>
    <t>8602015464</t>
  </si>
  <si>
    <t>26431963</t>
  </si>
  <si>
    <t>ООО "ТВС-сервис"</t>
  </si>
  <si>
    <t>8602137279</t>
  </si>
  <si>
    <t>27871996</t>
  </si>
  <si>
    <t>ООО "ТНК ВИТА ПЛЮС"</t>
  </si>
  <si>
    <t>8616011212</t>
  </si>
  <si>
    <t>26361235</t>
  </si>
  <si>
    <t>ООО "ТеплоНефть"</t>
  </si>
  <si>
    <t>8605016882</t>
  </si>
  <si>
    <t>26422679</t>
  </si>
  <si>
    <t>ООО "Тепловик 2"</t>
  </si>
  <si>
    <t>8619014042</t>
  </si>
  <si>
    <t>26361284</t>
  </si>
  <si>
    <t>ООО "Тепловик"</t>
  </si>
  <si>
    <t>8619011242</t>
  </si>
  <si>
    <t>30856313</t>
  </si>
  <si>
    <t>ООО "Теплосети Саранпауль"</t>
  </si>
  <si>
    <t>8613002682</t>
  </si>
  <si>
    <t>26361202</t>
  </si>
  <si>
    <t>ООО "Теплоснабжающая организация"</t>
  </si>
  <si>
    <t>8602010561</t>
  </si>
  <si>
    <t>26454973</t>
  </si>
  <si>
    <t>ООО "Теплотехсервис"</t>
  </si>
  <si>
    <t>8616010667</t>
  </si>
  <si>
    <t>10-09-2009 00:00:00</t>
  </si>
  <si>
    <t>26361219</t>
  </si>
  <si>
    <t>ООО "Технические системы"</t>
  </si>
  <si>
    <t>8602140899</t>
  </si>
  <si>
    <t>26448793</t>
  </si>
  <si>
    <t>ООО "Управление коммунальными системами ХМАО"</t>
  </si>
  <si>
    <t>8601026174</t>
  </si>
  <si>
    <t>26361232</t>
  </si>
  <si>
    <t>ООО "Феникс-АТ"</t>
  </si>
  <si>
    <t>8604032627</t>
  </si>
  <si>
    <t>26647089</t>
  </si>
  <si>
    <t>ООО "ЭКСПЕРТ"</t>
  </si>
  <si>
    <t>8606011750</t>
  </si>
  <si>
    <t>26360937</t>
  </si>
  <si>
    <t>ООО "Экогаз"</t>
  </si>
  <si>
    <t>7705097241</t>
  </si>
  <si>
    <t>26361220</t>
  </si>
  <si>
    <t>ООО "Эколайн"</t>
  </si>
  <si>
    <t>8602222661</t>
  </si>
  <si>
    <t>26360227</t>
  </si>
  <si>
    <t>ООО "Энергонефть Томск"</t>
  </si>
  <si>
    <t>7022010799</t>
  </si>
  <si>
    <t>702201001</t>
  </si>
  <si>
    <t>22-10-2002 00:00:00</t>
  </si>
  <si>
    <t>26361283</t>
  </si>
  <si>
    <t>ООО "ЮГАНСКТЕХНОСЕРВИС"</t>
  </si>
  <si>
    <t>8619009885</t>
  </si>
  <si>
    <t>26649221</t>
  </si>
  <si>
    <t>ООО "ЮКМД"</t>
  </si>
  <si>
    <t>8622014388</t>
  </si>
  <si>
    <t>26361233</t>
  </si>
  <si>
    <t>ООО "ЮНГ-Теплонефть"</t>
  </si>
  <si>
    <t>8604035466</t>
  </si>
  <si>
    <t>26431593</t>
  </si>
  <si>
    <t>ООО "ЮТЭКС"</t>
  </si>
  <si>
    <t>8601030572</t>
  </si>
  <si>
    <t>11-12-2008 00:00:00</t>
  </si>
  <si>
    <t>26361199</t>
  </si>
  <si>
    <t>ООО "Югра-Дом"</t>
  </si>
  <si>
    <t>8601022606</t>
  </si>
  <si>
    <t>26646652</t>
  </si>
  <si>
    <t>ООО "ЮграКомфорт"</t>
  </si>
  <si>
    <t>8619014540</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</si>
  <si>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</si>
  <si>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</si>
  <si>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</si>
  <si>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</si>
  <si>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</si>
  <si>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28544764</t>
  </si>
  <si>
    <t>ООО «Перегребнинская эксплуатационная компания»</t>
  </si>
  <si>
    <t>8614009289</t>
  </si>
  <si>
    <t>30479693</t>
  </si>
  <si>
    <t>ООО «Специализированная компания автотехники – база»</t>
  </si>
  <si>
    <t>8602228656</t>
  </si>
  <si>
    <t>30843178</t>
  </si>
  <si>
    <t>ООО «ТЮМЕНЬ- УНИВЕРСАЛ»</t>
  </si>
  <si>
    <t>7203391313</t>
  </si>
  <si>
    <t>30838384</t>
  </si>
  <si>
    <t>ООО «Теплосети Березово»</t>
  </si>
  <si>
    <t>8613002499</t>
  </si>
  <si>
    <t>30838378</t>
  </si>
  <si>
    <t>ООО «Теплосети Игрим»</t>
  </si>
  <si>
    <t>8613002717</t>
  </si>
  <si>
    <t>30840107</t>
  </si>
  <si>
    <t>ООО «Эксплуатационная генерирующая компания»</t>
  </si>
  <si>
    <t>8614000906</t>
  </si>
  <si>
    <t>26764748</t>
  </si>
  <si>
    <t>ООО ПКФ "Юграэнергосбережение"</t>
  </si>
  <si>
    <t>7204057255</t>
  </si>
  <si>
    <t>861202001</t>
  </si>
  <si>
    <t>03-01-2010 00:00:00</t>
  </si>
  <si>
    <t>27887329</t>
  </si>
  <si>
    <t>ООО УК "Сибпроектстройсервис"</t>
  </si>
  <si>
    <t>8602076731</t>
  </si>
  <si>
    <t>30796919</t>
  </si>
  <si>
    <t>Обособленное подразделение "Екатеринбургское" Акционерного общества "Главное управление жилищно-коммунального хозяйства"</t>
  </si>
  <si>
    <t>668545001</t>
  </si>
  <si>
    <t>30982637</t>
  </si>
  <si>
    <t>Общество с ограниченной ответственностью  "АКВА-ПРОМ"</t>
  </si>
  <si>
    <t>8614001258</t>
  </si>
  <si>
    <t>28263040</t>
  </si>
  <si>
    <t>Общество с ограниченной ответственностью "Гарант"</t>
  </si>
  <si>
    <t>8614007740</t>
  </si>
  <si>
    <t>30946513</t>
  </si>
  <si>
    <t>Общество с ограниченной ответственностью "Горизонт"</t>
  </si>
  <si>
    <t>8618002005</t>
  </si>
  <si>
    <t>26361251</t>
  </si>
  <si>
    <t>Общество с ограниченной ответственностью "Многопрофильное производственное объединение "Талинка"</t>
  </si>
  <si>
    <t>8614008609</t>
  </si>
  <si>
    <t>30946489</t>
  </si>
  <si>
    <t>Общество с ограниченной ответственностью "Производственное объединение "Талинка""</t>
  </si>
  <si>
    <t>8614001145</t>
  </si>
  <si>
    <t>30934476</t>
  </si>
  <si>
    <t>Общество с ограниченной ответственностью "Управление производственно-технологической комплектации"</t>
  </si>
  <si>
    <t>8608059595</t>
  </si>
  <si>
    <t>31279707</t>
  </si>
  <si>
    <t>Общество с ограниченной ответственностью «АЛИНА»</t>
  </si>
  <si>
    <t>8616012872</t>
  </si>
  <si>
    <t>01-01-2020 00:00:00</t>
  </si>
  <si>
    <t>30372304</t>
  </si>
  <si>
    <t>Общество с ограниченной ответственностью «Коммунэнерго»</t>
  </si>
  <si>
    <t>8616012079</t>
  </si>
  <si>
    <t>30357413</t>
  </si>
  <si>
    <t>Общество с ограниченной ответственностью «Куминское Жилищно-Коммунальное хозяйство»</t>
  </si>
  <si>
    <t>8616012368</t>
  </si>
  <si>
    <t>31289532</t>
  </si>
  <si>
    <t>Общество с ограниченной ответственностью «ЛУКОЙЛ-ЭНЕРГОСЕТИ»</t>
  </si>
  <si>
    <t>775050001</t>
  </si>
  <si>
    <t>30372310</t>
  </si>
  <si>
    <t>Общество с ограниченной ответственностью «Междуреченские коммунальные системы»</t>
  </si>
  <si>
    <t>8616012417</t>
  </si>
  <si>
    <t>31258664</t>
  </si>
  <si>
    <t>Общество с ограниченной ответственностью «Мобильный мир»</t>
  </si>
  <si>
    <t>7203350719</t>
  </si>
  <si>
    <t>30355305</t>
  </si>
  <si>
    <t>Общество с ограниченной ответственностью «Октябрьское жилищно-коммунальное хозяйство»</t>
  </si>
  <si>
    <t>8614000705</t>
  </si>
  <si>
    <t>02-11-2015 00:00:00</t>
  </si>
  <si>
    <t>31088951</t>
  </si>
  <si>
    <t>Общество с ограниченной ответственностью «Производственное объединение Югратеплосервис»</t>
  </si>
  <si>
    <t>8601066018</t>
  </si>
  <si>
    <t>30372196</t>
  </si>
  <si>
    <t>Общество с ограниченной ответственностью «СибТрансРесурс»</t>
  </si>
  <si>
    <t>8602261484</t>
  </si>
  <si>
    <t>31268261</t>
  </si>
  <si>
    <t>Общество с ограниченной ответственностью «Теплотехник»</t>
  </si>
  <si>
    <t>8616012833</t>
  </si>
  <si>
    <t>30801474</t>
  </si>
  <si>
    <t>Общество с ограниченной ответственностью «Теплоэнергия»</t>
  </si>
  <si>
    <t>8603113369</t>
  </si>
  <si>
    <t>28812460</t>
  </si>
  <si>
    <t>Общество с ограниченной ответственностью «Унъюганская ресурсоснабжающая компания»</t>
  </si>
  <si>
    <t>8614009345</t>
  </si>
  <si>
    <t>29648615</t>
  </si>
  <si>
    <t>Общество с ограниченной ответственностью «ЮграЛес»</t>
  </si>
  <si>
    <t>8618002020</t>
  </si>
  <si>
    <t>14-08-2015 00:00:00</t>
  </si>
  <si>
    <t>31347998</t>
  </si>
  <si>
    <t>Общество с ограниченной ответственностью СК "Лидер"</t>
  </si>
  <si>
    <t>7224038518</t>
  </si>
  <si>
    <t>722401001</t>
  </si>
  <si>
    <t>30372183</t>
  </si>
  <si>
    <t>Общество с ограниченной ответственностью Управляющая компания «Северо-Западная Тепловая Компания»</t>
  </si>
  <si>
    <t>8602262086</t>
  </si>
  <si>
    <t>26423503</t>
  </si>
  <si>
    <t>Октябрьское муниципальное предприятие жилищно- коммунального хозяйства муниципального образования городское поселение Октябрьское</t>
  </si>
  <si>
    <t>8614000374</t>
  </si>
  <si>
    <t>26423513</t>
  </si>
  <si>
    <t>ПАО "Сургутнефтегаз"</t>
  </si>
  <si>
    <t>8602060555</t>
  </si>
  <si>
    <t>26867636</t>
  </si>
  <si>
    <t>ПАО "Фортум" (Няганская ГРЭС)</t>
  </si>
  <si>
    <t>7203162698</t>
  </si>
  <si>
    <t>861002001</t>
  </si>
  <si>
    <t>15-07-2011 00:00:00</t>
  </si>
  <si>
    <t>27296398</t>
  </si>
  <si>
    <t>ПАО "Юнипро"</t>
  </si>
  <si>
    <t>8602067092</t>
  </si>
  <si>
    <t>26361222</t>
  </si>
  <si>
    <t>ПКФ "СТОР"</t>
  </si>
  <si>
    <t>8603009061</t>
  </si>
  <si>
    <t>26361281</t>
  </si>
  <si>
    <t>Пойковское МУП "Управление тепловодоснабжения"</t>
  </si>
  <si>
    <t>8619005930</t>
  </si>
  <si>
    <t>31089149</t>
  </si>
  <si>
    <t>Публичное акционерное общество «Варьеганнефть»</t>
  </si>
  <si>
    <t>8609002880</t>
  </si>
  <si>
    <t>26423627</t>
  </si>
  <si>
    <t>Районное муниципальное унитарное предприятие "Тепловодоканал"</t>
  </si>
  <si>
    <t>8616009742</t>
  </si>
  <si>
    <t>26361204</t>
  </si>
  <si>
    <t>СГ МУП "Городские тепловые сети"</t>
  </si>
  <si>
    <t>8602017038</t>
  </si>
  <si>
    <t>26361203</t>
  </si>
  <si>
    <t>СГ МУП "Сургутский  хлебозавод"</t>
  </si>
  <si>
    <t>8602015961</t>
  </si>
  <si>
    <t>26423541</t>
  </si>
  <si>
    <t>Саранпаульское Муниципальное унитарное предприятие жилищно-коммунального хозяйства</t>
  </si>
  <si>
    <t>8613003823</t>
  </si>
  <si>
    <t>30858881</t>
  </si>
  <si>
    <t>Специализированный мостовой Филиал № 8 Акционерного общества «Государственная компания «Северавтодор»</t>
  </si>
  <si>
    <t>8602257512</t>
  </si>
  <si>
    <t>861743001</t>
  </si>
  <si>
    <t>27430426</t>
  </si>
  <si>
    <t>Специализированный мостовой филиал № 8 ГП ХМАО - Югры "Северавтодор"</t>
  </si>
  <si>
    <t>28038272</t>
  </si>
  <si>
    <t>Специальное управление ООО "ЮГОРСКРЕМСТРОЙГАЗ"</t>
  </si>
  <si>
    <t>8622008948</t>
  </si>
  <si>
    <t>862202004</t>
  </si>
  <si>
    <t>26423489</t>
  </si>
  <si>
    <t>Сургутское городское муниципальное унитарное предприятие "Тепловик"</t>
  </si>
  <si>
    <t>8602001408</t>
  </si>
  <si>
    <t>28977620</t>
  </si>
  <si>
    <t>Тестовая 02 для EXPRESS-19</t>
  </si>
  <si>
    <t>7716186711</t>
  </si>
  <si>
    <t>771601001</t>
  </si>
  <si>
    <t>01-06-2011 00:00:00</t>
  </si>
  <si>
    <t>26361247</t>
  </si>
  <si>
    <t>Унитарное предприятие "Радужныйтеплосеть" МО ХМАО-Югры ГО г.Радужный</t>
  </si>
  <si>
    <t>8609000629</t>
  </si>
  <si>
    <t>26361300</t>
  </si>
  <si>
    <t>Управление по эксплуатации зданий и сооружений ООО "Газпром Трансгаз Югорск"</t>
  </si>
  <si>
    <t>27240389</t>
  </si>
  <si>
    <t>Управление по эксплуатации зданий и сооружений филиал ООО "Газпром трансгаз Сургут"</t>
  </si>
  <si>
    <t>860243008</t>
  </si>
  <si>
    <t>26360340</t>
  </si>
  <si>
    <t>Урайское УМН Акционерное общество "Транснефть - Сибирь" АК "Транснефть"</t>
  </si>
  <si>
    <t>26591891</t>
  </si>
  <si>
    <t>Филиал №1 Пойковского муниципального унитарного предприятия "Управление тепловодоснабжения"</t>
  </si>
  <si>
    <t>861943001</t>
  </si>
  <si>
    <t>26361205</t>
  </si>
  <si>
    <t>Филиал №5 АО "ГК "СЕВЕРАВТОДОР"</t>
  </si>
  <si>
    <t>860101002</t>
  </si>
  <si>
    <t>31158718</t>
  </si>
  <si>
    <t>Филиал Акционерного общества «СибурТюменьГаз» - «Белозерный газоперерабатывающий завод»</t>
  </si>
  <si>
    <t>862043001</t>
  </si>
  <si>
    <t>31158704</t>
  </si>
  <si>
    <t>Филиал Акционерного общества «СибурТюменьГаз» - «Нижневартовский газоперерабатывающий завод»</t>
  </si>
  <si>
    <t>860343004</t>
  </si>
  <si>
    <t>31226997</t>
  </si>
  <si>
    <t>Филиал Акционерного общество «СибурТюменьГаз» - «Южно-Балыкский газоперерабатывающий завод»</t>
  </si>
  <si>
    <t>861243001</t>
  </si>
  <si>
    <t>28453788</t>
  </si>
  <si>
    <t>Филиал ООО "СИБУР ГЕОСИНТ" в г. Сургут</t>
  </si>
  <si>
    <t>6324015833</t>
  </si>
  <si>
    <t>772701001</t>
  </si>
  <si>
    <t>30796221</t>
  </si>
  <si>
    <t>Филиал ООО «Концессионная Коммунальная Компания» «Лангепасские коммунальные системы»</t>
  </si>
  <si>
    <t>860743001</t>
  </si>
  <si>
    <t>28445228</t>
  </si>
  <si>
    <t>Филиал ООО «Концессионная Коммунальная Компания» «Междуреченские коммунальные системы»</t>
  </si>
  <si>
    <t>861643001</t>
  </si>
  <si>
    <t>20-09-2013 00:00:00</t>
  </si>
  <si>
    <t>26519983</t>
  </si>
  <si>
    <t>Филиал ПАО "ОГК-2"- Сургутская ГРЭС-1</t>
  </si>
  <si>
    <t>2607018122</t>
  </si>
  <si>
    <t>26361260</t>
  </si>
  <si>
    <t>Шеркальское муниципальное предприятие жилищно-коммунального хозяйства муниципального образования сельское поселение Шеркалы</t>
  </si>
  <si>
    <t>8614004724</t>
  </si>
  <si>
    <t>28816252</t>
  </si>
  <si>
    <t>акционерное общество «Управление теплоснабжения и инженерных сетей»</t>
  </si>
  <si>
    <t>8601058850</t>
  </si>
  <si>
    <t>26423553</t>
  </si>
  <si>
    <t>филиал "Сургутская ГРЭС-2" ПАО "Юнипро"</t>
  </si>
  <si>
    <t>04-03-2004 00:00:00</t>
  </si>
  <si>
    <t>26576128</t>
  </si>
  <si>
    <t>филиал ОАО "РЖД" - Свердловская ж.д. (Сургутская дистанция)</t>
  </si>
  <si>
    <t>860245012</t>
  </si>
  <si>
    <t>WARM</t>
  </si>
  <si>
    <t xml:space="preserve">Региональная служба по тарифам Ханты-Мансийского автономного округа - Югры </t>
  </si>
  <si>
    <t>17.11.2020</t>
  </si>
  <si>
    <t>59-нп</t>
  </si>
  <si>
    <t>Официальный интернет-портал
правовой информации
Государственная система правовой информации. 
Дата опубликования27.11.2020
№ опубликования 8601202011270001</t>
  </si>
  <si>
    <t>628285, ХМАО-Югра г. Урай  ул. Пионеров д.4</t>
  </si>
  <si>
    <t>Жевлаков Виктор Александрович</t>
  </si>
  <si>
    <t>Чернышова Ольга Сергеевна</t>
  </si>
  <si>
    <t>Заместитель начальника ООТи ПП</t>
  </si>
  <si>
    <t>(34676)26199</t>
  </si>
  <si>
    <t>plan_ute@mail.ru</t>
  </si>
  <si>
    <t>город Урай, город Урай (71878000);</t>
  </si>
  <si>
    <t>Тариф на тепловую энергию (мощность), поставляемую Акционерным обществом "Урайтеплоэнергия" потребителям города Урай</t>
  </si>
  <si>
    <t>Производство тепловой энергии. Некомбинированная выработка; Передача. Тепловая энергия; Сбыт. Тепловая энергия</t>
  </si>
  <si>
    <t>30.06.2021</t>
  </si>
  <si>
    <t>О</t>
  </si>
  <si>
    <t>01.07.2021</t>
  </si>
  <si>
    <t>31.12.2021</t>
  </si>
  <si>
    <t>01.01.2022</t>
  </si>
  <si>
    <t>30.06.2022</t>
  </si>
  <si>
    <t>01.07.2022</t>
  </si>
  <si>
    <t>31.12.2022</t>
  </si>
  <si>
    <t>01.01.2023</t>
  </si>
  <si>
    <t>30.06.2023</t>
  </si>
  <si>
    <t>01.07.2023</t>
  </si>
  <si>
    <t>31.12.2023</t>
  </si>
  <si>
    <t>01.01.2024</t>
  </si>
  <si>
    <t>30.06.2024</t>
  </si>
  <si>
    <t>01.07.2024</t>
  </si>
  <si>
    <t>31.12.2024</t>
  </si>
  <si>
    <t>01.01.2025</t>
  </si>
  <si>
    <t>30.06.2025</t>
  </si>
  <si>
    <t>01.07.2025</t>
  </si>
  <si>
    <t>31.12.2025</t>
  </si>
  <si>
    <t>01.01.2026</t>
  </si>
  <si>
    <t>30.06.2026</t>
  </si>
  <si>
    <t>01.07.2026</t>
  </si>
  <si>
    <t>Регламент подключения (технологического присоединения) к системе теплоснабжения АО «Урайтеплоэнергия»</t>
  </si>
  <si>
    <t>Правила подключения (технологического присоединения) к системам теплоснабжения, включая правила недискриминационного доступа к услугам по подключению (технологическому присоединению) к системам теплоснабжения, утвержденные ПП РФ №787 от 05.07.2018г.</t>
  </si>
  <si>
    <t>(34676)32225</t>
  </si>
  <si>
    <t>628285 ХМАО-Югра г.Урай ул.Пионеров д.4</t>
  </si>
  <si>
    <t>04.12.2020</t>
  </si>
  <si>
    <t>https://portal.eias.ru/Portal/DownloadPage.aspx?type=12&amp;guid=62278319-e42e-4223-a410-2c436628299f</t>
  </si>
  <si>
    <t>https://portal.eias.ru/Portal/DownloadPage.aspx?type=12&amp;guid=54795d09-4e53-4137-85ca-d9c18caada2a</t>
  </si>
  <si>
    <t>c 08:00 до 16:42</t>
  </si>
  <si>
    <t xml:space="preserve">понедельник-четверг с 08.00-17.42 обед с 12.00-13.30, пятница </t>
  </si>
  <si>
    <t>понедельник-четверг с 08.00-17.42 обед с 12.00-13.30, пятница : c 08:00 до 16:42</t>
  </si>
  <si>
    <t>https://ute.100sm.ru/2021/tarif2021-2026.html</t>
  </si>
  <si>
    <t>https://portal.eias.ru/Portal/DownloadPage.aspx?type=12&amp;guid=ca05fbae-11ac-44b5-9295-f19740d10364</t>
  </si>
  <si>
    <t>09.12.2020 16:54:53</t>
  </si>
</sst>
</file>

<file path=xl/styles.xml><?xml version="1.0" encoding="utf-8"?>
<styleSheet xmlns="http://schemas.openxmlformats.org/spreadsheetml/2006/main">
  <numFmts count="10">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quot;$&quot;#,##0_);[Red]\(&quot;$&quot;#,##0\)"/>
    <numFmt numFmtId="169" formatCode="#,##0.000"/>
    <numFmt numFmtId="170" formatCode="_-* #,##0.00[$€-1]_-;\-* #,##0.00[$€-1]_-;_-* &quot;-&quot;??[$€-1]_-"/>
    <numFmt numFmtId="171" formatCode="000000"/>
    <numFmt numFmtId="172" formatCode="#,##0.0"/>
    <numFmt numFmtId="173" formatCode="#,##0.0000"/>
  </numFmts>
  <fonts count="108">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sz val="11"/>
      <color indexed="8"/>
      <name val="Calibri"/>
      <family val="2"/>
      <charset val="204"/>
    </font>
    <font>
      <sz val="9"/>
      <color indexed="10"/>
      <name val="Tahoma"/>
      <family val="2"/>
      <charset val="204"/>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s>
  <fills count="44">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9">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s>
  <cellStyleXfs count="124">
    <xf numFmtId="49" fontId="0" fillId="0" borderId="0" applyBorder="0">
      <alignment vertical="top"/>
    </xf>
    <xf numFmtId="0" fontId="7" fillId="0" borderId="0"/>
    <xf numFmtId="170" fontId="7" fillId="0" borderId="0"/>
    <xf numFmtId="0" fontId="39" fillId="0" borderId="0"/>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38" fontId="31" fillId="0" borderId="0">
      <alignment vertical="top"/>
    </xf>
    <xf numFmtId="168" fontId="8" fillId="0" borderId="0" applyFont="0" applyFill="0" applyBorder="0" applyAlignment="0" applyProtection="0"/>
    <xf numFmtId="172" fontId="10" fillId="2" borderId="0">
      <protection locked="0"/>
    </xf>
    <xf numFmtId="0" fontId="18" fillId="0" borderId="0" applyFill="0" applyBorder="0" applyProtection="0">
      <alignment vertical="center"/>
    </xf>
    <xf numFmtId="169" fontId="10" fillId="2" borderId="0">
      <protection locked="0"/>
    </xf>
    <xf numFmtId="173" fontId="10" fillId="2" borderId="0">
      <protection locked="0"/>
    </xf>
    <xf numFmtId="0" fontId="19" fillId="0" borderId="0" applyNumberFormat="0" applyFill="0" applyBorder="0" applyAlignment="0" applyProtection="0">
      <alignment vertical="top"/>
      <protection locked="0"/>
    </xf>
    <xf numFmtId="0" fontId="21" fillId="3" borderId="1" applyNumberFormat="0" applyAlignment="0"/>
    <xf numFmtId="0" fontId="20"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8" fillId="0" borderId="0" applyFill="0" applyBorder="0" applyProtection="0">
      <alignment vertical="center"/>
    </xf>
    <xf numFmtId="0" fontId="18" fillId="0" borderId="0" applyFill="0" applyBorder="0" applyProtection="0">
      <alignment vertical="center"/>
    </xf>
    <xf numFmtId="49" fontId="38" fillId="4" borderId="2" applyNumberFormat="0">
      <alignment horizontal="center" vertical="center"/>
    </xf>
    <xf numFmtId="0" fontId="17"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8"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3" fillId="0" borderId="0"/>
    <xf numFmtId="0" fontId="70" fillId="0" borderId="0"/>
    <xf numFmtId="0" fontId="71" fillId="0" borderId="0"/>
    <xf numFmtId="0" fontId="6" fillId="0" borderId="0"/>
    <xf numFmtId="0" fontId="37" fillId="6" borderId="0" applyNumberFormat="0" applyBorder="0" applyAlignment="0">
      <alignment horizontal="left" vertical="center"/>
    </xf>
    <xf numFmtId="49" fontId="10" fillId="0" borderId="0" applyBorder="0">
      <alignment vertical="top"/>
    </xf>
    <xf numFmtId="49" fontId="37" fillId="0" borderId="0" applyBorder="0">
      <alignment vertical="top"/>
    </xf>
    <xf numFmtId="49" fontId="10" fillId="6" borderId="0" applyBorder="0">
      <alignment vertical="top"/>
    </xf>
    <xf numFmtId="49" fontId="35" fillId="7" borderId="0" applyBorder="0">
      <alignment vertical="top"/>
    </xf>
    <xf numFmtId="0" fontId="6" fillId="0" borderId="0"/>
    <xf numFmtId="49" fontId="10" fillId="0" borderId="0" applyBorder="0">
      <alignment vertical="top"/>
    </xf>
    <xf numFmtId="0" fontId="23"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3" fillId="0" borderId="0"/>
    <xf numFmtId="0" fontId="87" fillId="0" borderId="0" applyNumberFormat="0" applyFill="0" applyBorder="0" applyAlignment="0" applyProtection="0"/>
    <xf numFmtId="0" fontId="88" fillId="0" borderId="28" applyNumberFormat="0" applyFill="0" applyAlignment="0" applyProtection="0"/>
    <xf numFmtId="0" fontId="89" fillId="0" borderId="29" applyNumberFormat="0" applyFill="0" applyAlignment="0" applyProtection="0"/>
    <xf numFmtId="0" fontId="90" fillId="0" borderId="30" applyNumberFormat="0" applyFill="0" applyAlignment="0" applyProtection="0"/>
    <xf numFmtId="0" fontId="90" fillId="0" borderId="0" applyNumberFormat="0" applyFill="0" applyBorder="0" applyAlignment="0" applyProtection="0"/>
    <xf numFmtId="0" fontId="91" fillId="14" borderId="0" applyNumberFormat="0" applyBorder="0" applyAlignment="0" applyProtection="0"/>
    <xf numFmtId="0" fontId="92" fillId="15" borderId="0" applyNumberFormat="0" applyBorder="0" applyAlignment="0" applyProtection="0"/>
    <xf numFmtId="0" fontId="93" fillId="16" borderId="0" applyNumberFormat="0" applyBorder="0" applyAlignment="0" applyProtection="0"/>
    <xf numFmtId="0" fontId="94" fillId="17" borderId="31" applyNumberFormat="0" applyAlignment="0" applyProtection="0"/>
    <xf numFmtId="0" fontId="95" fillId="17" borderId="32" applyNumberFormat="0" applyAlignment="0" applyProtection="0"/>
    <xf numFmtId="0" fontId="96" fillId="0" borderId="33" applyNumberFormat="0" applyFill="0" applyAlignment="0" applyProtection="0"/>
    <xf numFmtId="0" fontId="97" fillId="18" borderId="34" applyNumberFormat="0" applyAlignment="0" applyProtection="0"/>
    <xf numFmtId="0" fontId="98" fillId="0" borderId="0" applyNumberFormat="0" applyFill="0" applyBorder="0" applyAlignment="0" applyProtection="0"/>
    <xf numFmtId="0" fontId="37" fillId="19" borderId="35" applyNumberFormat="0" applyFont="0" applyAlignment="0" applyProtection="0"/>
    <xf numFmtId="0" fontId="99" fillId="0" borderId="0" applyNumberFormat="0" applyFill="0" applyBorder="0" applyAlignment="0" applyProtection="0"/>
    <xf numFmtId="0" fontId="100" fillId="0" borderId="36" applyNumberFormat="0" applyFill="0" applyAlignment="0" applyProtection="0"/>
    <xf numFmtId="0" fontId="101" fillId="20" borderId="0" applyNumberFormat="0" applyBorder="0" applyAlignment="0" applyProtection="0"/>
    <xf numFmtId="0" fontId="70" fillId="21" borderId="0" applyNumberFormat="0" applyBorder="0" applyAlignment="0" applyProtection="0"/>
    <xf numFmtId="0" fontId="70" fillId="22" borderId="0" applyNumberFormat="0" applyBorder="0" applyAlignment="0" applyProtection="0"/>
    <xf numFmtId="0" fontId="101" fillId="23" borderId="0" applyNumberFormat="0" applyBorder="0" applyAlignment="0" applyProtection="0"/>
    <xf numFmtId="0" fontId="101" fillId="24" borderId="0" applyNumberFormat="0" applyBorder="0" applyAlignment="0" applyProtection="0"/>
    <xf numFmtId="0" fontId="70" fillId="25" borderId="0" applyNumberFormat="0" applyBorder="0" applyAlignment="0" applyProtection="0"/>
    <xf numFmtId="0" fontId="70" fillId="26" borderId="0" applyNumberFormat="0" applyBorder="0" applyAlignment="0" applyProtection="0"/>
    <xf numFmtId="0" fontId="101" fillId="27" borderId="0" applyNumberFormat="0" applyBorder="0" applyAlignment="0" applyProtection="0"/>
    <xf numFmtId="0" fontId="101" fillId="28" borderId="0" applyNumberFormat="0" applyBorder="0" applyAlignment="0" applyProtection="0"/>
    <xf numFmtId="0" fontId="70" fillId="29" borderId="0" applyNumberFormat="0" applyBorder="0" applyAlignment="0" applyProtection="0"/>
    <xf numFmtId="0" fontId="70" fillId="30" borderId="0" applyNumberFormat="0" applyBorder="0" applyAlignment="0" applyProtection="0"/>
    <xf numFmtId="0" fontId="101" fillId="31" borderId="0" applyNumberFormat="0" applyBorder="0" applyAlignment="0" applyProtection="0"/>
    <xf numFmtId="0" fontId="101" fillId="32" borderId="0" applyNumberFormat="0" applyBorder="0" applyAlignment="0" applyProtection="0"/>
    <xf numFmtId="0" fontId="70" fillId="33" borderId="0" applyNumberFormat="0" applyBorder="0" applyAlignment="0" applyProtection="0"/>
    <xf numFmtId="0" fontId="70" fillId="34" borderId="0" applyNumberFormat="0" applyBorder="0" applyAlignment="0" applyProtection="0"/>
    <xf numFmtId="0" fontId="101" fillId="35" borderId="0" applyNumberFormat="0" applyBorder="0" applyAlignment="0" applyProtection="0"/>
    <xf numFmtId="0" fontId="101" fillId="36" borderId="0" applyNumberFormat="0" applyBorder="0" applyAlignment="0" applyProtection="0"/>
    <xf numFmtId="0" fontId="70" fillId="37" borderId="0" applyNumberFormat="0" applyBorder="0" applyAlignment="0" applyProtection="0"/>
    <xf numFmtId="0" fontId="70" fillId="38" borderId="0" applyNumberFormat="0" applyBorder="0" applyAlignment="0" applyProtection="0"/>
    <xf numFmtId="0" fontId="101" fillId="39" borderId="0" applyNumberFormat="0" applyBorder="0" applyAlignment="0" applyProtection="0"/>
    <xf numFmtId="0" fontId="101" fillId="40" borderId="0" applyNumberFormat="0" applyBorder="0" applyAlignment="0" applyProtection="0"/>
    <xf numFmtId="0" fontId="70" fillId="41" borderId="0" applyNumberFormat="0" applyBorder="0" applyAlignment="0" applyProtection="0"/>
    <xf numFmtId="0" fontId="70" fillId="42" borderId="0" applyNumberFormat="0" applyBorder="0" applyAlignment="0" applyProtection="0"/>
    <xf numFmtId="0" fontId="101" fillId="43" borderId="0" applyNumberFormat="0" applyBorder="0" applyAlignment="0" applyProtection="0"/>
    <xf numFmtId="0" fontId="5" fillId="0" borderId="0"/>
    <xf numFmtId="167" fontId="37" fillId="0" borderId="0" applyFont="0" applyFill="0" applyBorder="0" applyAlignment="0" applyProtection="0"/>
    <xf numFmtId="165" fontId="37" fillId="0" borderId="0" applyFont="0" applyFill="0" applyBorder="0" applyAlignment="0" applyProtection="0"/>
    <xf numFmtId="166" fontId="37"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4" fillId="0" borderId="0"/>
    <xf numFmtId="0" fontId="21" fillId="0" borderId="1" applyNumberFormat="0" applyAlignment="0">
      <protection locked="0"/>
    </xf>
    <xf numFmtId="0" fontId="52"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3" fillId="0" borderId="0"/>
    <xf numFmtId="49" fontId="37" fillId="0" borderId="0" applyBorder="0">
      <alignment vertical="top"/>
    </xf>
    <xf numFmtId="49" fontId="37"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69"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cellStyleXfs>
  <cellXfs count="1272">
    <xf numFmtId="49" fontId="0" fillId="0" borderId="0" xfId="0">
      <alignment vertical="top"/>
    </xf>
    <xf numFmtId="0" fontId="55"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5"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4"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6"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4" fillId="0" borderId="0" xfId="52" applyFont="1" applyAlignment="1" applyProtection="1">
      <alignment horizontal="center" vertical="center" wrapText="1"/>
    </xf>
    <xf numFmtId="0" fontId="27"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6"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4"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0"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0" fontId="34" fillId="7" borderId="0" xfId="49" applyFont="1" applyFill="1" applyBorder="1" applyAlignment="1" applyProtection="1">
      <alignment horizontal="center"/>
    </xf>
    <xf numFmtId="0" fontId="34" fillId="0" borderId="0" xfId="49" applyFont="1" applyAlignment="1" applyProtection="1">
      <alignment horizontal="center" vertical="center"/>
    </xf>
    <xf numFmtId="0" fontId="34" fillId="7" borderId="0" xfId="49" applyFont="1" applyFill="1" applyBorder="1" applyAlignment="1" applyProtection="1">
      <alignment horizontal="center" vertical="center"/>
    </xf>
    <xf numFmtId="49" fontId="32"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5" fillId="0" borderId="0" xfId="52" applyFont="1" applyAlignment="1" applyProtection="1">
      <alignment horizontal="center"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3" fillId="0" borderId="0" xfId="0" applyFont="1" applyBorder="1">
      <alignment vertical="top"/>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5" fillId="0" borderId="0" xfId="54" applyFont="1" applyFill="1" applyAlignment="1" applyProtection="1">
      <alignment horizontal="center" vertical="center" wrapText="1"/>
    </xf>
    <xf numFmtId="0" fontId="12" fillId="10" borderId="7"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10" fillId="13" borderId="8"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0" fillId="13" borderId="8" xfId="0" applyNumberFormat="1" applyFont="1" applyFill="1" applyBorder="1" applyAlignment="1" applyProtection="1">
      <alignment horizontal="left" vertical="center"/>
    </xf>
    <xf numFmtId="0" fontId="40" fillId="13" borderId="10" xfId="0" applyNumberFormat="1" applyFont="1" applyFill="1" applyBorder="1" applyAlignment="1" applyProtection="1">
      <alignment horizontal="left" vertical="center"/>
    </xf>
    <xf numFmtId="0" fontId="40" fillId="13" borderId="9" xfId="0" applyNumberFormat="1" applyFont="1" applyFill="1" applyBorder="1" applyAlignment="1" applyProtection="1">
      <alignment horizontal="left" vertical="center"/>
    </xf>
    <xf numFmtId="0" fontId="46"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2"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1"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4"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4"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3" fillId="13" borderId="10" xfId="41" applyFont="1" applyFill="1" applyBorder="1" applyAlignment="1" applyProtection="1">
      <alignment horizontal="center" vertical="top"/>
    </xf>
    <xf numFmtId="49" fontId="40" fillId="13" borderId="10"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8" xfId="51" applyFont="1" applyFill="1" applyBorder="1" applyAlignment="1" applyProtection="1">
      <alignment vertical="center" wrapText="1"/>
    </xf>
    <xf numFmtId="49" fontId="37" fillId="0" borderId="0" xfId="0" applyFont="1" applyAlignment="1">
      <alignment vertical="top" wrapText="1"/>
    </xf>
    <xf numFmtId="49" fontId="10" fillId="0" borderId="5" xfId="0" applyNumberFormat="1" applyFont="1" applyBorder="1" applyProtection="1">
      <alignment vertical="top"/>
    </xf>
    <xf numFmtId="0" fontId="37"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0" fillId="13" borderId="10" xfId="0" applyFont="1" applyFill="1" applyBorder="1" applyAlignment="1" applyProtection="1">
      <alignment horizontal="left" vertical="center" indent="2"/>
    </xf>
    <xf numFmtId="49" fontId="40" fillId="13" borderId="10"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0"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9" xfId="51" applyFont="1" applyFill="1" applyBorder="1" applyAlignment="1" applyProtection="1">
      <alignment vertical="center" wrapText="1"/>
    </xf>
    <xf numFmtId="0" fontId="22" fillId="10" borderId="0" xfId="54" applyFont="1" applyFill="1" applyAlignment="1" applyProtection="1">
      <alignment horizontal="center" vertical="center" wrapText="1"/>
    </xf>
    <xf numFmtId="49" fontId="10" fillId="13" borderId="10"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0" fillId="13" borderId="10"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4"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1" fillId="0" borderId="0" xfId="32" applyFont="1" applyFill="1" applyBorder="1" applyAlignment="1" applyProtection="1">
      <alignment vertical="center" wrapText="1"/>
    </xf>
    <xf numFmtId="49" fontId="48" fillId="0" borderId="23" xfId="0" applyFont="1" applyBorder="1" applyAlignment="1">
      <alignment horizontal="justify" vertical="top"/>
    </xf>
    <xf numFmtId="0" fontId="0" fillId="0" borderId="8" xfId="51" applyFont="1" applyFill="1" applyBorder="1" applyAlignment="1" applyProtection="1">
      <alignment vertical="center" wrapText="1"/>
    </xf>
    <xf numFmtId="49" fontId="10" fillId="0" borderId="23" xfId="0" applyNumberFormat="1" applyFont="1" applyBorder="1" applyAlignment="1" applyProtection="1">
      <alignment vertical="top" wrapText="1"/>
    </xf>
    <xf numFmtId="49" fontId="10" fillId="0" borderId="24" xfId="0" applyNumberFormat="1" applyFont="1" applyBorder="1" applyAlignment="1" applyProtection="1">
      <alignment vertical="top" wrapText="1"/>
    </xf>
    <xf numFmtId="49" fontId="10" fillId="0" borderId="23" xfId="0" applyNumberFormat="1" applyFont="1" applyBorder="1" applyProtection="1">
      <alignment vertical="top"/>
    </xf>
    <xf numFmtId="0" fontId="0" fillId="0" borderId="9" xfId="51" applyFont="1" applyFill="1" applyBorder="1" applyAlignment="1" applyProtection="1">
      <alignment vertical="center" wrapText="1"/>
    </xf>
    <xf numFmtId="49" fontId="10" fillId="0" borderId="23" xfId="0" applyNumberFormat="1" applyFont="1" applyBorder="1" applyAlignment="1" applyProtection="1">
      <alignment vertical="top"/>
    </xf>
    <xf numFmtId="0" fontId="6"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0" fontId="10" fillId="7" borderId="11" xfId="49" applyFont="1" applyFill="1" applyBorder="1" applyAlignment="1" applyProtection="1">
      <alignment horizontal="center" vertical="center"/>
    </xf>
    <xf numFmtId="49" fontId="40" fillId="13" borderId="12"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0"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1" fillId="0" borderId="17"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4" fillId="0" borderId="0" xfId="54" applyFont="1" applyFill="1" applyBorder="1" applyAlignment="1" applyProtection="1">
      <alignment horizontal="center" vertical="center" wrapText="1"/>
    </xf>
    <xf numFmtId="0" fontId="34"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71" fontId="10" fillId="0" borderId="5" xfId="54" applyNumberFormat="1" applyFont="1" applyFill="1" applyBorder="1" applyAlignment="1" applyProtection="1">
      <alignment horizontal="center" vertical="center" wrapText="1"/>
    </xf>
    <xf numFmtId="171" fontId="10" fillId="0" borderId="5" xfId="33" applyNumberFormat="1" applyFont="1" applyFill="1" applyBorder="1" applyAlignment="1" applyProtection="1">
      <alignment horizontal="center" vertical="center" wrapText="1"/>
    </xf>
    <xf numFmtId="0" fontId="72" fillId="13" borderId="14" xfId="54" applyFont="1" applyFill="1" applyBorder="1" applyAlignment="1" applyProtection="1">
      <alignment horizontal="center" vertical="center" wrapText="1"/>
    </xf>
    <xf numFmtId="0" fontId="72" fillId="13" borderId="18" xfId="54" applyFont="1" applyFill="1" applyBorder="1" applyAlignment="1" applyProtection="1">
      <alignment horizontal="center" vertical="center" wrapText="1"/>
    </xf>
    <xf numFmtId="49" fontId="72" fillId="13" borderId="18" xfId="54" applyNumberFormat="1" applyFont="1" applyFill="1" applyBorder="1" applyAlignment="1" applyProtection="1">
      <alignment horizontal="left" vertical="center" wrapText="1"/>
    </xf>
    <xf numFmtId="49" fontId="37" fillId="13" borderId="10" xfId="42" applyNumberFormat="1" applyFill="1" applyBorder="1" applyAlignment="1" applyProtection="1">
      <alignment horizontal="left" vertical="center"/>
    </xf>
    <xf numFmtId="49" fontId="72" fillId="13" borderId="16"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30" fillId="0" borderId="0" xfId="54" applyFont="1" applyFill="1" applyBorder="1" applyAlignment="1" applyProtection="1">
      <alignment horizontal="center" vertical="center" wrapText="1"/>
    </xf>
    <xf numFmtId="49" fontId="12" fillId="13" borderId="8" xfId="41" applyFont="1" applyFill="1" applyBorder="1" applyAlignment="1" applyProtection="1">
      <alignment horizontal="right" vertical="center" wrapText="1"/>
    </xf>
    <xf numFmtId="49" fontId="12" fillId="13" borderId="10" xfId="41" applyFont="1" applyFill="1" applyBorder="1" applyAlignment="1" applyProtection="1">
      <alignment horizontal="right" vertical="center" wrapText="1"/>
    </xf>
    <xf numFmtId="49" fontId="10" fillId="13" borderId="10" xfId="41" applyFont="1" applyFill="1" applyBorder="1" applyAlignment="1" applyProtection="1">
      <alignment horizontal="right" vertical="center" wrapText="1"/>
    </xf>
    <xf numFmtId="49" fontId="10" fillId="13" borderId="9" xfId="41" applyFont="1" applyFill="1" applyBorder="1" applyAlignment="1" applyProtection="1">
      <alignment horizontal="right" vertical="center" wrapText="1"/>
    </xf>
    <xf numFmtId="0" fontId="10" fillId="0" borderId="25" xfId="54" applyFont="1" applyFill="1" applyBorder="1" applyAlignment="1" applyProtection="1">
      <alignment vertical="center" wrapText="1"/>
    </xf>
    <xf numFmtId="0" fontId="50" fillId="0" borderId="0" xfId="54" applyFont="1" applyFill="1" applyAlignment="1" applyProtection="1">
      <alignment vertical="center" wrapText="1"/>
    </xf>
    <xf numFmtId="0" fontId="13"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5" fillId="7" borderId="0" xfId="44">
      <alignment vertical="top"/>
    </xf>
    <xf numFmtId="49" fontId="53" fillId="10" borderId="0" xfId="0" applyFont="1" applyFill="1" applyProtection="1">
      <alignment vertical="top"/>
    </xf>
    <xf numFmtId="49" fontId="0" fillId="0" borderId="0" xfId="0" applyFill="1" applyProtection="1">
      <alignment vertical="top"/>
    </xf>
    <xf numFmtId="49" fontId="53"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9" xfId="0" applyFont="1" applyFill="1" applyBorder="1" applyAlignment="1" applyProtection="1">
      <alignment horizontal="right" vertical="center" wrapText="1"/>
    </xf>
    <xf numFmtId="49" fontId="0" fillId="13" borderId="10"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10" fillId="0" borderId="0" xfId="0" applyNumberFormat="1" applyFont="1" applyFill="1" applyProtection="1">
      <alignment vertical="top"/>
    </xf>
    <xf numFmtId="49" fontId="0" fillId="2" borderId="26"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26" xfId="0" applyFill="1" applyBorder="1" applyAlignment="1" applyProtection="1">
      <alignment horizontal="right" vertical="center" wrapText="1"/>
    </xf>
    <xf numFmtId="0" fontId="0" fillId="0" borderId="26" xfId="0" applyNumberFormat="1" applyFill="1" applyBorder="1" applyAlignment="1" applyProtection="1">
      <alignment horizontal="center" vertical="center" wrapText="1"/>
    </xf>
    <xf numFmtId="49" fontId="0" fillId="0" borderId="26"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2" fillId="0" borderId="27"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27"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4"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0" fontId="0" fillId="9" borderId="5" xfId="30" applyNumberFormat="1" applyFont="1" applyFill="1" applyBorder="1" applyAlignment="1" applyProtection="1">
      <alignment horizontal="left" vertical="center" wrapText="1" indent="2"/>
      <protection locked="0"/>
    </xf>
    <xf numFmtId="49" fontId="74"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0" fillId="13" borderId="10" xfId="35" applyFont="1" applyFill="1" applyBorder="1" applyAlignment="1" applyProtection="1">
      <alignment horizontal="left" vertical="center" indent="3"/>
    </xf>
    <xf numFmtId="49" fontId="43" fillId="13" borderId="9" xfId="35" applyFont="1" applyFill="1" applyBorder="1" applyAlignment="1" applyProtection="1">
      <alignment horizontal="center" vertical="top"/>
    </xf>
    <xf numFmtId="0" fontId="54" fillId="0" borderId="0" xfId="54" applyFont="1" applyFill="1" applyAlignment="1" applyProtection="1">
      <alignment horizontal="right" vertical="top" wrapText="1"/>
    </xf>
    <xf numFmtId="49" fontId="40" fillId="13" borderId="10" xfId="35" applyFont="1" applyFill="1" applyBorder="1" applyAlignment="1" applyProtection="1">
      <alignment horizontal="left" vertical="center" indent="1"/>
    </xf>
    <xf numFmtId="49" fontId="40" fillId="13" borderId="10"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4" fillId="0" borderId="0" xfId="0" applyNumberFormat="1" applyFont="1" applyBorder="1" applyAlignment="1">
      <alignment horizontal="center" vertical="center" wrapText="1"/>
    </xf>
    <xf numFmtId="49" fontId="0" fillId="0" borderId="11"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3" fillId="13" borderId="9"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1"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8" xfId="54" applyNumberFormat="1" applyFont="1" applyFill="1" applyBorder="1" applyAlignment="1" applyProtection="1">
      <alignment horizontal="center" vertical="center" wrapText="1"/>
    </xf>
    <xf numFmtId="0" fontId="10" fillId="13" borderId="10" xfId="53" applyNumberFormat="1" applyFont="1" applyFill="1" applyBorder="1" applyAlignment="1" applyProtection="1">
      <alignment horizontal="left" vertical="center" wrapText="1"/>
    </xf>
    <xf numFmtId="49" fontId="10" fillId="13" borderId="9"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10" fillId="13" borderId="9"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10" fillId="0" borderId="18" xfId="54" applyNumberFormat="1" applyFont="1" applyFill="1" applyBorder="1" applyAlignment="1" applyProtection="1">
      <alignment horizontal="center" vertical="center" wrapText="1"/>
    </xf>
    <xf numFmtId="0" fontId="10" fillId="0" borderId="18" xfId="47" applyFont="1" applyFill="1" applyBorder="1" applyAlignment="1" applyProtection="1">
      <alignment horizontal="left" vertical="center" wrapText="1" indent="2"/>
    </xf>
    <xf numFmtId="0" fontId="10" fillId="0" borderId="18" xfId="53" applyNumberFormat="1" applyFont="1" applyFill="1" applyBorder="1" applyAlignment="1" applyProtection="1">
      <alignment horizontal="left" vertical="center" wrapText="1"/>
    </xf>
    <xf numFmtId="49" fontId="10" fillId="0" borderId="18"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49" fillId="0" borderId="5" xfId="53" applyNumberFormat="1" applyFont="1" applyFill="1" applyBorder="1" applyAlignment="1" applyProtection="1">
      <alignment horizontal="center" vertical="center" wrapText="1"/>
    </xf>
    <xf numFmtId="49" fontId="35" fillId="7" borderId="0" xfId="44" applyAlignment="1">
      <alignment vertical="top" wrapText="1"/>
    </xf>
    <xf numFmtId="49" fontId="30" fillId="0" borderId="10"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2"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8" fillId="0" borderId="0" xfId="52" applyFont="1" applyFill="1" applyAlignment="1" applyProtection="1">
      <alignment horizontal="left" vertical="center" wrapText="1"/>
    </xf>
    <xf numFmtId="0" fontId="59"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58" fillId="7" borderId="0" xfId="52" applyFont="1" applyFill="1" applyBorder="1" applyAlignment="1" applyProtection="1">
      <alignment vertical="center" wrapText="1"/>
    </xf>
    <xf numFmtId="0" fontId="61"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left" vertical="center" wrapText="1" indent="2"/>
    </xf>
    <xf numFmtId="0" fontId="58" fillId="0" borderId="0" xfId="52" applyFont="1" applyAlignment="1" applyProtection="1">
      <alignment vertical="center" wrapText="1"/>
    </xf>
    <xf numFmtId="0" fontId="59" fillId="0" borderId="0" xfId="52" applyFont="1" applyAlignment="1" applyProtection="1">
      <alignment horizontal="center" vertical="center" wrapText="1"/>
    </xf>
    <xf numFmtId="0" fontId="58" fillId="7" borderId="0" xfId="52" applyFont="1" applyFill="1" applyBorder="1" applyAlignment="1" applyProtection="1">
      <alignment horizontal="right" vertical="center" wrapText="1" indent="1"/>
    </xf>
    <xf numFmtId="0" fontId="62" fillId="7" borderId="0" xfId="52"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14" fontId="58" fillId="7" borderId="0" xfId="52" applyNumberFormat="1" applyFont="1" applyFill="1" applyBorder="1" applyAlignment="1" applyProtection="1">
      <alignment horizontal="left" vertical="center" wrapText="1"/>
    </xf>
    <xf numFmtId="0" fontId="59" fillId="7" borderId="0" xfId="52" applyNumberFormat="1" applyFont="1" applyFill="1" applyBorder="1" applyAlignment="1" applyProtection="1">
      <alignment horizontal="center" vertical="center" wrapText="1"/>
    </xf>
    <xf numFmtId="0" fontId="58" fillId="7" borderId="0" xfId="52" applyNumberFormat="1" applyFont="1" applyFill="1" applyBorder="1" applyAlignment="1" applyProtection="1">
      <alignment horizontal="left" vertical="center" wrapText="1" indent="1"/>
    </xf>
    <xf numFmtId="0" fontId="58" fillId="7" borderId="0" xfId="52" applyFont="1" applyFill="1" applyBorder="1" applyAlignment="1" applyProtection="1">
      <alignment horizontal="center" vertical="center" wrapText="1"/>
    </xf>
    <xf numFmtId="0" fontId="64" fillId="7" borderId="0" xfId="52" applyFont="1" applyFill="1" applyBorder="1" applyAlignment="1" applyProtection="1">
      <alignment horizontal="center" vertical="center" wrapText="1"/>
    </xf>
    <xf numFmtId="14" fontId="64" fillId="7" borderId="0" xfId="52" applyNumberFormat="1" applyFont="1" applyFill="1" applyBorder="1" applyAlignment="1" applyProtection="1">
      <alignment horizontal="center" vertical="center" wrapText="1"/>
    </xf>
    <xf numFmtId="0" fontId="64" fillId="7" borderId="0" xfId="52" applyFont="1" applyFill="1" applyBorder="1" applyAlignment="1" applyProtection="1">
      <alignment vertical="center" wrapText="1"/>
    </xf>
    <xf numFmtId="0" fontId="65" fillId="7" borderId="0" xfId="52" applyFont="1" applyFill="1" applyBorder="1" applyAlignment="1" applyProtection="1">
      <alignment vertical="center" wrapText="1"/>
    </xf>
    <xf numFmtId="0" fontId="57" fillId="0" borderId="0" xfId="52" applyNumberFormat="1" applyFont="1" applyFill="1" applyAlignment="1" applyProtection="1">
      <alignment horizontal="left" vertical="center" wrapText="1"/>
    </xf>
    <xf numFmtId="0" fontId="56" fillId="0" borderId="0" xfId="52" applyFont="1" applyFill="1" applyAlignment="1" applyProtection="1">
      <alignment horizontal="left" vertical="center" wrapText="1"/>
    </xf>
    <xf numFmtId="0" fontId="56" fillId="0" borderId="0" xfId="52" applyFont="1" applyAlignment="1" applyProtection="1">
      <alignment vertical="center" wrapText="1"/>
    </xf>
    <xf numFmtId="0" fontId="56" fillId="0" borderId="0" xfId="52" applyFont="1" applyAlignment="1" applyProtection="1">
      <alignment horizontal="center" vertical="center" wrapText="1"/>
    </xf>
    <xf numFmtId="0" fontId="58" fillId="0" borderId="0" xfId="52" applyFont="1" applyBorder="1" applyAlignment="1" applyProtection="1">
      <alignment vertical="center" wrapText="1"/>
    </xf>
    <xf numFmtId="0" fontId="58" fillId="0" borderId="0" xfId="52" applyFont="1" applyAlignment="1" applyProtection="1">
      <alignment horizontal="right" vertical="center"/>
    </xf>
    <xf numFmtId="0" fontId="58"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0"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0" fillId="0" borderId="0" xfId="54" applyFont="1" applyFill="1" applyBorder="1" applyAlignment="1" applyProtection="1">
      <alignment horizontal="center" vertical="top" wrapText="1"/>
    </xf>
    <xf numFmtId="0" fontId="74" fillId="0" borderId="19"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0" xfId="54" applyNumberFormat="1" applyFont="1" applyFill="1" applyBorder="1" applyAlignment="1" applyProtection="1">
      <alignment horizontal="center" vertical="center" wrapText="1"/>
    </xf>
    <xf numFmtId="0" fontId="10" fillId="13" borderId="12" xfId="53" applyNumberFormat="1" applyFont="1" applyFill="1" applyBorder="1" applyAlignment="1" applyProtection="1">
      <alignment horizontal="left" vertical="center" wrapText="1"/>
    </xf>
    <xf numFmtId="49" fontId="10" fillId="13" borderId="13" xfId="54" applyNumberFormat="1" applyFont="1" applyFill="1" applyBorder="1" applyAlignment="1" applyProtection="1">
      <alignment vertical="center" wrapText="1"/>
    </xf>
    <xf numFmtId="49" fontId="10" fillId="13" borderId="14" xfId="54" applyNumberFormat="1" applyFont="1" applyFill="1" applyBorder="1" applyAlignment="1" applyProtection="1">
      <alignment horizontal="center" vertical="center" wrapText="1"/>
    </xf>
    <xf numFmtId="49" fontId="40" fillId="13" borderId="18" xfId="0" applyFont="1" applyFill="1" applyBorder="1" applyAlignment="1" applyProtection="1">
      <alignment horizontal="left" vertical="center" indent="3"/>
    </xf>
    <xf numFmtId="0" fontId="10" fillId="13" borderId="16"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1" xfId="49" applyNumberFormat="1" applyFont="1" applyFill="1" applyBorder="1" applyAlignment="1" applyProtection="1">
      <alignment horizontal="left" vertical="center" wrapText="1"/>
    </xf>
    <xf numFmtId="49" fontId="12" fillId="13" borderId="8" xfId="41" applyFont="1" applyFill="1" applyBorder="1" applyAlignment="1" applyProtection="1">
      <alignment horizontal="center" vertical="center"/>
    </xf>
    <xf numFmtId="49" fontId="40" fillId="13" borderId="9" xfId="41" applyFont="1" applyFill="1" applyBorder="1" applyAlignment="1" applyProtection="1">
      <alignment horizontal="left" vertical="center"/>
    </xf>
    <xf numFmtId="49" fontId="0" fillId="9" borderId="5" xfId="53" applyNumberFormat="1" applyFont="1" applyFill="1" applyBorder="1" applyAlignment="1" applyProtection="1">
      <alignment horizontal="left" vertical="center" wrapText="1"/>
      <protection locked="0"/>
    </xf>
    <xf numFmtId="49" fontId="0" fillId="0" borderId="12" xfId="0" applyBorder="1" applyAlignment="1">
      <alignment horizontal="center" vertical="center"/>
    </xf>
    <xf numFmtId="49" fontId="0" fillId="0" borderId="12" xfId="0" applyFill="1" applyBorder="1" applyAlignment="1" applyProtection="1">
      <alignment horizontal="center" vertical="center"/>
    </xf>
    <xf numFmtId="0" fontId="66" fillId="7" borderId="0" xfId="52" applyFont="1" applyFill="1" applyBorder="1" applyAlignment="1" applyProtection="1">
      <alignment vertical="center" wrapText="1"/>
    </xf>
    <xf numFmtId="0" fontId="67" fillId="0" borderId="0" xfId="54" applyFont="1" applyFill="1" applyAlignment="1" applyProtection="1">
      <alignment vertical="center" wrapText="1"/>
    </xf>
    <xf numFmtId="0" fontId="67" fillId="0" borderId="0" xfId="32" applyFont="1" applyFill="1" applyBorder="1" applyAlignment="1" applyProtection="1">
      <alignment vertical="center" wrapText="1"/>
    </xf>
    <xf numFmtId="0" fontId="67" fillId="0" borderId="0" xfId="55" applyFont="1" applyBorder="1" applyAlignment="1">
      <alignment vertical="center" wrapText="1"/>
    </xf>
    <xf numFmtId="0" fontId="67" fillId="0" borderId="0" xfId="49" applyFont="1" applyProtection="1"/>
    <xf numFmtId="0" fontId="74" fillId="0" borderId="0" xfId="0" applyNumberFormat="1" applyFont="1" applyFill="1" applyBorder="1" applyAlignment="1">
      <alignment horizontal="center" vertical="center"/>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1" xfId="0" applyNumberFormat="1" applyFont="1" applyBorder="1" applyProtection="1">
      <alignment vertical="top"/>
    </xf>
    <xf numFmtId="49" fontId="10" fillId="0" borderId="21"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49" fontId="10" fillId="9" borderId="5" xfId="0" applyNumberFormat="1" applyFont="1" applyFill="1" applyBorder="1" applyAlignment="1" applyProtection="1">
      <alignment horizontal="left" vertical="center" wrapText="1" indent="1"/>
      <protection locked="0"/>
    </xf>
    <xf numFmtId="0" fontId="74" fillId="0" borderId="0" xfId="41" applyNumberFormat="1" applyFont="1">
      <alignment vertical="top"/>
    </xf>
    <xf numFmtId="49" fontId="74" fillId="0" borderId="0" xfId="41" applyNumberFormat="1" applyFont="1">
      <alignment vertical="top"/>
    </xf>
    <xf numFmtId="0" fontId="30"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2"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49" fontId="57" fillId="0" borderId="0" xfId="53" applyNumberFormat="1" applyFont="1" applyFill="1" applyBorder="1" applyAlignment="1" applyProtection="1">
      <alignment vertical="center" wrapText="1"/>
    </xf>
    <xf numFmtId="0" fontId="57"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7"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1" xfId="54" applyFont="1" applyFill="1" applyBorder="1" applyAlignment="1" applyProtection="1">
      <alignment horizontal="center" vertical="center" wrapText="1"/>
    </xf>
    <xf numFmtId="0" fontId="10" fillId="7" borderId="22" xfId="54" applyFont="1" applyFill="1" applyBorder="1" applyAlignment="1" applyProtection="1">
      <alignment horizontal="center" vertical="center" wrapText="1"/>
    </xf>
    <xf numFmtId="0" fontId="10" fillId="7" borderId="11"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1"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0"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8"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21"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10" fillId="7" borderId="12"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4" fillId="7" borderId="10"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10" fillId="7" borderId="21" xfId="54" applyFont="1" applyFill="1" applyBorder="1" applyAlignment="1" applyProtection="1">
      <alignment vertical="center" wrapText="1"/>
    </xf>
    <xf numFmtId="0" fontId="10" fillId="7" borderId="22"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0"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3" fillId="7" borderId="0" xfId="54" applyFont="1" applyFill="1" applyBorder="1" applyAlignment="1" applyProtection="1">
      <alignment vertical="center" wrapText="1"/>
    </xf>
    <xf numFmtId="0" fontId="33"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29" fillId="13" borderId="8"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0" fillId="13" borderId="10"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29" fillId="13" borderId="10"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0" fillId="13" borderId="10" xfId="0" applyFont="1" applyFill="1" applyBorder="1" applyAlignment="1" applyProtection="1">
      <alignment horizontal="left" vertical="center" indent="2"/>
    </xf>
    <xf numFmtId="49" fontId="40" fillId="13" borderId="10" xfId="0" applyFont="1" applyFill="1" applyBorder="1" applyAlignment="1" applyProtection="1">
      <alignment horizontal="left" vertical="center" indent="3"/>
    </xf>
    <xf numFmtId="49" fontId="40" fillId="13" borderId="10"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0" fillId="13" borderId="10" xfId="0" applyFont="1" applyFill="1" applyBorder="1" applyAlignment="1" applyProtection="1">
      <alignment horizontal="left" vertical="center" indent="5"/>
    </xf>
    <xf numFmtId="49" fontId="40" fillId="13" borderId="10" xfId="0" applyFont="1" applyFill="1" applyBorder="1" applyAlignment="1" applyProtection="1">
      <alignment horizontal="left" vertical="center" indent="6"/>
    </xf>
    <xf numFmtId="49" fontId="40" fillId="13" borderId="10"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9"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37" fillId="13" borderId="10" xfId="53" applyNumberFormat="1" applyFont="1" applyFill="1" applyBorder="1" applyAlignment="1" applyProtection="1">
      <alignment horizontal="center" vertical="center" wrapText="1"/>
    </xf>
    <xf numFmtId="49" fontId="10" fillId="13" borderId="10" xfId="53" applyNumberFormat="1" applyFont="1" applyFill="1" applyBorder="1" applyAlignment="1" applyProtection="1">
      <alignment horizontal="center" vertical="center" wrapText="1"/>
    </xf>
    <xf numFmtId="49" fontId="40" fillId="13" borderId="10"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1" fillId="0" borderId="0" xfId="32" applyFont="1" applyFill="1" applyBorder="1" applyAlignment="1" applyProtection="1">
      <alignment vertical="center" wrapText="1"/>
    </xf>
    <xf numFmtId="49" fontId="10" fillId="0" borderId="23" xfId="0" applyNumberFormat="1" applyFont="1" applyBorder="1" applyAlignment="1" applyProtection="1">
      <alignment vertical="top"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0" xfId="54" applyNumberFormat="1" applyFont="1" applyFill="1" applyBorder="1" applyAlignment="1" applyProtection="1">
      <alignment horizontal="left" vertical="center" wrapText="1" indent="4"/>
    </xf>
    <xf numFmtId="4" fontId="0" fillId="13" borderId="10" xfId="0" applyNumberFormat="1" applyFill="1" applyBorder="1" applyAlignment="1" applyProtection="1">
      <alignment horizontal="right" vertical="center"/>
    </xf>
    <xf numFmtId="49" fontId="0" fillId="13" borderId="10" xfId="53" applyNumberFormat="1" applyFont="1" applyFill="1" applyBorder="1" applyAlignment="1" applyProtection="1">
      <alignment horizontal="center" vertical="center" wrapText="1"/>
    </xf>
    <xf numFmtId="49" fontId="40" fillId="13" borderId="8" xfId="0" applyFont="1" applyFill="1" applyBorder="1" applyAlignment="1" applyProtection="1">
      <alignment vertical="center" wrapText="1"/>
    </xf>
    <xf numFmtId="49" fontId="40" fillId="13" borderId="10" xfId="0" applyFont="1" applyFill="1" applyBorder="1" applyAlignment="1" applyProtection="1">
      <alignment vertical="center"/>
    </xf>
    <xf numFmtId="49" fontId="40" fillId="13" borderId="10" xfId="0" applyFont="1" applyFill="1" applyBorder="1" applyAlignment="1" applyProtection="1">
      <alignment vertical="center" wrapText="1"/>
    </xf>
    <xf numFmtId="49" fontId="40" fillId="13" borderId="12"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1"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0" fillId="13" borderId="8" xfId="0" applyFont="1" applyFill="1" applyBorder="1" applyAlignment="1" applyProtection="1">
      <alignment horizontal="left" vertical="center"/>
    </xf>
    <xf numFmtId="49" fontId="40" fillId="13" borderId="8" xfId="0" applyFont="1" applyFill="1" applyBorder="1" applyAlignment="1" applyProtection="1">
      <alignment horizontal="left" vertical="center" indent="1"/>
    </xf>
    <xf numFmtId="4" fontId="75" fillId="13" borderId="9"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8" xfId="54" applyNumberFormat="1" applyFont="1" applyFill="1" applyBorder="1" applyAlignment="1" applyProtection="1">
      <alignment horizontal="center" vertical="center" wrapText="1"/>
    </xf>
    <xf numFmtId="0" fontId="10" fillId="13" borderId="10" xfId="53" applyNumberFormat="1" applyFont="1" applyFill="1" applyBorder="1" applyAlignment="1" applyProtection="1">
      <alignment horizontal="left" vertical="center" wrapText="1"/>
    </xf>
    <xf numFmtId="49" fontId="10" fillId="13" borderId="9"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10" fillId="13" borderId="9" xfId="53" applyNumberFormat="1" applyFont="1" applyFill="1" applyBorder="1" applyAlignment="1" applyProtection="1">
      <alignment horizontal="left" vertical="center" wrapText="1"/>
    </xf>
    <xf numFmtId="49" fontId="10" fillId="0" borderId="18" xfId="54" applyNumberFormat="1" applyFont="1" applyFill="1" applyBorder="1" applyAlignment="1" applyProtection="1">
      <alignment horizontal="center" vertical="center" wrapText="1"/>
    </xf>
    <xf numFmtId="0" fontId="10" fillId="0" borderId="18" xfId="47" applyFont="1" applyFill="1" applyBorder="1" applyAlignment="1" applyProtection="1">
      <alignment horizontal="left" vertical="center" wrapText="1" indent="2"/>
    </xf>
    <xf numFmtId="0" fontId="10" fillId="0" borderId="18" xfId="53" applyNumberFormat="1" applyFont="1" applyFill="1" applyBorder="1" applyAlignment="1" applyProtection="1">
      <alignment horizontal="left" vertical="center" wrapText="1"/>
    </xf>
    <xf numFmtId="49" fontId="10" fillId="0" borderId="18"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0" xfId="54" applyNumberFormat="1" applyFont="1" applyFill="1" applyBorder="1" applyAlignment="1" applyProtection="1">
      <alignment horizontal="center" vertical="center" wrapText="1"/>
    </xf>
    <xf numFmtId="0" fontId="10" fillId="13" borderId="12" xfId="53" applyNumberFormat="1" applyFont="1" applyFill="1" applyBorder="1" applyAlignment="1" applyProtection="1">
      <alignment horizontal="left" vertical="center" wrapText="1"/>
    </xf>
    <xf numFmtId="49" fontId="10" fillId="13" borderId="13" xfId="54" applyNumberFormat="1" applyFont="1" applyFill="1" applyBorder="1" applyAlignment="1" applyProtection="1">
      <alignment vertical="center" wrapText="1"/>
    </xf>
    <xf numFmtId="49" fontId="30" fillId="7" borderId="10" xfId="33" applyNumberFormat="1" applyFont="1" applyFill="1" applyBorder="1" applyAlignment="1" applyProtection="1">
      <alignment horizontal="center" vertical="center" wrapText="1"/>
    </xf>
    <xf numFmtId="0" fontId="30" fillId="7" borderId="10" xfId="33" applyNumberFormat="1" applyFont="1" applyFill="1" applyBorder="1" applyAlignment="1" applyProtection="1">
      <alignment horizontal="center" vertical="center" wrapText="1"/>
    </xf>
    <xf numFmtId="0" fontId="74" fillId="7" borderId="10" xfId="33" applyNumberFormat="1" applyFont="1" applyFill="1" applyBorder="1" applyAlignment="1" applyProtection="1">
      <alignment horizontal="center" vertical="center" wrapText="1"/>
    </xf>
    <xf numFmtId="0" fontId="67"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2" fillId="0" borderId="0" xfId="0" applyNumberFormat="1" applyFont="1" applyAlignment="1">
      <alignment vertical="center"/>
    </xf>
    <xf numFmtId="49" fontId="57" fillId="0" borderId="0" xfId="53" applyNumberFormat="1" applyFont="1" applyFill="1" applyBorder="1" applyAlignment="1" applyProtection="1">
      <alignment horizontal="center" vertical="center" wrapText="1"/>
    </xf>
    <xf numFmtId="0" fontId="57"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0" fillId="7" borderId="18" xfId="33" applyNumberFormat="1" applyFont="1" applyFill="1" applyBorder="1" applyAlignment="1" applyProtection="1">
      <alignment horizontal="center" vertical="center" wrapText="1"/>
    </xf>
    <xf numFmtId="0" fontId="30" fillId="7" borderId="18" xfId="33" applyNumberFormat="1" applyFont="1" applyFill="1" applyBorder="1" applyAlignment="1" applyProtection="1">
      <alignment horizontal="center" vertical="center" wrapText="1"/>
    </xf>
    <xf numFmtId="0" fontId="74" fillId="7" borderId="18"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8" xfId="45" applyFont="1" applyFill="1" applyBorder="1" applyAlignment="1" applyProtection="1">
      <alignment horizontal="center" vertical="center" wrapText="1"/>
    </xf>
    <xf numFmtId="0" fontId="0" fillId="12" borderId="9" xfId="45" applyFont="1" applyFill="1" applyBorder="1" applyAlignment="1" applyProtection="1">
      <alignment horizontal="center" vertical="center" wrapText="1"/>
    </xf>
    <xf numFmtId="0" fontId="10" fillId="12" borderId="18" xfId="45" applyFont="1" applyFill="1" applyBorder="1" applyAlignment="1" applyProtection="1">
      <alignment horizontal="center" vertical="center" wrapText="1"/>
    </xf>
    <xf numFmtId="0" fontId="10" fillId="0" borderId="8" xfId="53" applyFont="1" applyBorder="1" applyAlignment="1" applyProtection="1">
      <alignment horizontal="left" vertical="center"/>
    </xf>
    <xf numFmtId="49" fontId="10" fillId="0" borderId="8" xfId="0" applyNumberFormat="1" applyFont="1" applyBorder="1" applyProtection="1">
      <alignment vertical="top"/>
    </xf>
    <xf numFmtId="49" fontId="37" fillId="0" borderId="8" xfId="0" applyNumberFormat="1" applyFont="1" applyBorder="1" applyProtection="1">
      <alignment vertical="top"/>
    </xf>
    <xf numFmtId="0" fontId="37" fillId="0" borderId="8" xfId="53" applyFont="1" applyBorder="1" applyAlignment="1" applyProtection="1">
      <alignment horizontal="left" vertical="center"/>
    </xf>
    <xf numFmtId="49" fontId="10" fillId="0" borderId="37" xfId="0" applyNumberFormat="1" applyFont="1" applyBorder="1" applyAlignment="1" applyProtection="1">
      <alignment vertical="center" wrapText="1"/>
    </xf>
    <xf numFmtId="0" fontId="10" fillId="0" borderId="11" xfId="54" applyFont="1" applyFill="1" applyBorder="1" applyAlignment="1" applyProtection="1">
      <alignment vertical="center" wrapText="1"/>
    </xf>
    <xf numFmtId="0" fontId="10" fillId="0" borderId="22" xfId="54" applyFont="1" applyFill="1" applyBorder="1" applyAlignment="1" applyProtection="1">
      <alignment vertical="center" wrapText="1"/>
    </xf>
    <xf numFmtId="0" fontId="10" fillId="0" borderId="21" xfId="54" applyFont="1" applyFill="1" applyBorder="1" applyAlignment="1" applyProtection="1">
      <alignment vertical="center" wrapText="1"/>
    </xf>
    <xf numFmtId="0" fontId="21" fillId="0" borderId="0" xfId="55" applyFont="1" applyFill="1" applyBorder="1" applyAlignment="1">
      <alignment vertical="center" wrapText="1"/>
    </xf>
    <xf numFmtId="49" fontId="37" fillId="13" borderId="9" xfId="53" applyNumberFormat="1" applyFont="1" applyFill="1" applyBorder="1" applyAlignment="1" applyProtection="1">
      <alignment horizontal="center" vertical="center" wrapText="1"/>
    </xf>
    <xf numFmtId="0" fontId="0" fillId="0" borderId="8" xfId="0" applyNumberFormat="1" applyFill="1" applyBorder="1" applyAlignment="1" applyProtection="1">
      <alignment vertical="center"/>
    </xf>
    <xf numFmtId="0" fontId="103" fillId="0" borderId="0" xfId="47" applyFont="1" applyFill="1" applyBorder="1" applyAlignment="1" applyProtection="1">
      <alignment horizontal="left" vertical="center" wrapText="1"/>
    </xf>
    <xf numFmtId="49" fontId="74" fillId="7" borderId="18" xfId="33" applyNumberFormat="1" applyFont="1" applyFill="1" applyBorder="1" applyAlignment="1" applyProtection="1">
      <alignment horizontal="center" vertical="center" wrapText="1"/>
    </xf>
    <xf numFmtId="0" fontId="103"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9" fontId="0" fillId="9" borderId="5" xfId="0" applyNumberFormat="1" applyFill="1" applyBorder="1" applyAlignment="1" applyProtection="1">
      <alignment horizontal="right" vertical="center"/>
      <protection locked="0"/>
    </xf>
    <xf numFmtId="0" fontId="0" fillId="7" borderId="8" xfId="52" applyFont="1" applyFill="1" applyBorder="1" applyAlignment="1" applyProtection="1">
      <alignment horizontal="right" vertical="center" wrapText="1" indent="1"/>
    </xf>
    <xf numFmtId="4" fontId="0" fillId="13" borderId="8" xfId="0" applyNumberFormat="1" applyFill="1" applyBorder="1" applyAlignment="1" applyProtection="1">
      <alignment horizontal="right" vertical="center"/>
    </xf>
    <xf numFmtId="0" fontId="30" fillId="7" borderId="0" xfId="33" applyNumberFormat="1" applyFont="1" applyFill="1" applyBorder="1" applyAlignment="1" applyProtection="1">
      <alignment vertical="center" wrapText="1"/>
    </xf>
    <xf numFmtId="0" fontId="30"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9"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3"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3"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29" fillId="13" borderId="8"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29" fillId="13" borderId="10"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0" fillId="13" borderId="10" xfId="0" applyFont="1" applyFill="1" applyBorder="1" applyAlignment="1" applyProtection="1">
      <alignment horizontal="left" vertical="center" indent="2"/>
    </xf>
    <xf numFmtId="49" fontId="40" fillId="13" borderId="10" xfId="0" applyFont="1" applyFill="1" applyBorder="1" applyAlignment="1" applyProtection="1">
      <alignment horizontal="left" vertical="center" indent="3"/>
    </xf>
    <xf numFmtId="49" fontId="40" fillId="13" borderId="10" xfId="0" applyFont="1" applyFill="1" applyBorder="1" applyAlignment="1" applyProtection="1">
      <alignment horizontal="left" vertical="center" indent="4"/>
    </xf>
    <xf numFmtId="49" fontId="40" fillId="13" borderId="10" xfId="0" applyFont="1" applyFill="1" applyBorder="1" applyAlignment="1" applyProtection="1">
      <alignment horizontal="left" vertical="center" indent="1"/>
    </xf>
    <xf numFmtId="49" fontId="10" fillId="13" borderId="9"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37" fillId="13" borderId="10" xfId="53" applyNumberFormat="1" applyFont="1" applyFill="1" applyBorder="1" applyAlignment="1" applyProtection="1">
      <alignment horizontal="center" vertical="center" wrapText="1"/>
    </xf>
    <xf numFmtId="49" fontId="10" fillId="13" borderId="10" xfId="53" applyNumberFormat="1" applyFont="1" applyFill="1" applyBorder="1" applyAlignment="1" applyProtection="1">
      <alignment horizontal="center" vertical="center" wrapText="1"/>
    </xf>
    <xf numFmtId="49" fontId="40" fillId="13" borderId="10" xfId="0" applyFont="1" applyFill="1" applyBorder="1" applyAlignment="1" applyProtection="1">
      <alignment horizontal="left" vertical="center"/>
    </xf>
    <xf numFmtId="49" fontId="10" fillId="13" borderId="10" xfId="54" applyNumberFormat="1" applyFont="1" applyFill="1" applyBorder="1" applyAlignment="1" applyProtection="1">
      <alignment horizontal="left" vertical="center" wrapText="1" indent="4"/>
    </xf>
    <xf numFmtId="4" fontId="0" fillId="13" borderId="10" xfId="0" applyNumberFormat="1" applyFill="1" applyBorder="1" applyAlignment="1" applyProtection="1">
      <alignment horizontal="right" vertical="center"/>
    </xf>
    <xf numFmtId="49" fontId="0" fillId="13" borderId="10" xfId="53" applyNumberFormat="1" applyFont="1" applyFill="1" applyBorder="1" applyAlignment="1" applyProtection="1">
      <alignment horizontal="center" vertical="center" wrapText="1"/>
    </xf>
    <xf numFmtId="49" fontId="40" fillId="13" borderId="8" xfId="0" applyFont="1" applyFill="1" applyBorder="1" applyAlignment="1" applyProtection="1">
      <alignment vertical="center" wrapText="1"/>
    </xf>
    <xf numFmtId="49" fontId="40" fillId="13" borderId="10" xfId="0" applyFont="1" applyFill="1" applyBorder="1" applyAlignment="1" applyProtection="1">
      <alignment vertical="center"/>
    </xf>
    <xf numFmtId="49" fontId="40" fillId="13" borderId="10"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0" fillId="13" borderId="8"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3" fillId="0" borderId="0" xfId="0" applyFont="1" applyBorder="1">
      <alignment vertical="top"/>
    </xf>
    <xf numFmtId="49" fontId="40" fillId="13" borderId="10"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0" fillId="13" borderId="10" xfId="0" applyFont="1" applyFill="1" applyBorder="1" applyAlignment="1" applyProtection="1">
      <alignment horizontal="left" vertical="center"/>
    </xf>
    <xf numFmtId="49" fontId="10" fillId="13" borderId="10" xfId="54" applyNumberFormat="1" applyFont="1" applyFill="1" applyBorder="1" applyAlignment="1" applyProtection="1">
      <alignment horizontal="left" vertical="center" wrapText="1" indent="4"/>
    </xf>
    <xf numFmtId="49" fontId="10" fillId="7" borderId="11"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0"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8" xfId="0" applyNumberFormat="1" applyFont="1" applyFill="1" applyBorder="1" applyAlignment="1" applyProtection="1">
      <alignment horizontal="left" vertical="center"/>
    </xf>
    <xf numFmtId="0" fontId="40" fillId="13" borderId="10" xfId="0" applyNumberFormat="1" applyFont="1" applyFill="1" applyBorder="1" applyAlignment="1" applyProtection="1">
      <alignment horizontal="left" vertical="center"/>
    </xf>
    <xf numFmtId="0" fontId="40" fillId="13" borderId="9"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9" fillId="13" borderId="10" xfId="0" applyFont="1" applyFill="1" applyBorder="1" applyAlignment="1" applyProtection="1">
      <alignment horizontal="left" vertical="center"/>
    </xf>
    <xf numFmtId="49" fontId="40" fillId="13" borderId="10" xfId="0" applyFont="1" applyFill="1" applyBorder="1" applyAlignment="1" applyProtection="1">
      <alignment horizontal="left" vertical="center" indent="2"/>
    </xf>
    <xf numFmtId="49" fontId="40" fillId="13" borderId="10" xfId="0" applyFont="1" applyFill="1" applyBorder="1" applyAlignment="1" applyProtection="1">
      <alignment horizontal="left" vertical="center" indent="3"/>
    </xf>
    <xf numFmtId="49" fontId="40" fillId="13" borderId="10"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9"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37" fillId="13" borderId="10" xfId="53" applyNumberFormat="1" applyFont="1" applyFill="1" applyBorder="1" applyAlignment="1" applyProtection="1">
      <alignment horizontal="center" vertical="center" wrapText="1"/>
    </xf>
    <xf numFmtId="49" fontId="10" fillId="13" borderId="10" xfId="53" applyNumberFormat="1" applyFont="1" applyFill="1" applyBorder="1" applyAlignment="1" applyProtection="1">
      <alignment horizontal="center" vertical="center" wrapText="1"/>
    </xf>
    <xf numFmtId="49" fontId="0" fillId="13" borderId="10"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30" fillId="7" borderId="18"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05" fillId="0" borderId="8" xfId="30" applyNumberFormat="1" applyFont="1" applyFill="1" applyBorder="1" applyAlignment="1" applyProtection="1">
      <alignment horizontal="left" vertical="center" wrapText="1"/>
    </xf>
    <xf numFmtId="0" fontId="102" fillId="0" borderId="5" xfId="30" applyNumberFormat="1" applyFont="1" applyFill="1" applyBorder="1" applyAlignment="1" applyProtection="1">
      <alignment horizontal="left" vertical="center" wrapText="1" indent="2"/>
    </xf>
    <xf numFmtId="49" fontId="102" fillId="0" borderId="5" xfId="54" applyNumberFormat="1" applyFont="1" applyFill="1" applyBorder="1" applyAlignment="1" applyProtection="1">
      <alignment horizontal="center" vertical="center" wrapText="1"/>
    </xf>
    <xf numFmtId="0" fontId="103" fillId="0" borderId="0" xfId="54" applyFont="1" applyFill="1" applyAlignment="1" applyProtection="1">
      <alignment vertical="center" wrapText="1"/>
    </xf>
    <xf numFmtId="0" fontId="10" fillId="0" borderId="0" xfId="54" applyFont="1" applyFill="1" applyAlignment="1" applyProtection="1">
      <alignment vertical="top"/>
    </xf>
    <xf numFmtId="0" fontId="55" fillId="0" borderId="0" xfId="54" applyFont="1" applyFill="1" applyAlignment="1" applyProtection="1">
      <alignment horizontal="right" vertical="top" wrapText="1"/>
    </xf>
    <xf numFmtId="0" fontId="10" fillId="0" borderId="11" xfId="54" applyNumberFormat="1" applyFont="1" applyFill="1" applyBorder="1" applyAlignment="1" applyProtection="1">
      <alignment vertical="center" wrapText="1"/>
    </xf>
    <xf numFmtId="49" fontId="43" fillId="13" borderId="10" xfId="35" applyFont="1" applyFill="1" applyBorder="1" applyAlignment="1" applyProtection="1">
      <alignment horizontal="center" vertical="top"/>
    </xf>
    <xf numFmtId="0" fontId="10" fillId="0" borderId="21"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7" fillId="0" borderId="0" xfId="54" applyNumberFormat="1" applyFont="1" applyFill="1" applyAlignment="1" applyProtection="1">
      <alignment vertical="center" wrapText="1"/>
    </xf>
    <xf numFmtId="0" fontId="106" fillId="7" borderId="0" xfId="54" applyFont="1" applyFill="1" applyBorder="1" applyAlignment="1" applyProtection="1">
      <alignment vertical="center" wrapText="1"/>
    </xf>
    <xf numFmtId="0" fontId="57"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1"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67"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3"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8" xfId="54" applyNumberFormat="1" applyFont="1" applyFill="1" applyBorder="1" applyAlignment="1" applyProtection="1">
      <alignment horizontal="center" vertical="center" wrapText="1"/>
    </xf>
    <xf numFmtId="0" fontId="10" fillId="13" borderId="10" xfId="53" applyNumberFormat="1" applyFont="1" applyFill="1" applyBorder="1" applyAlignment="1" applyProtection="1">
      <alignment horizontal="left" vertical="center" wrapText="1"/>
    </xf>
    <xf numFmtId="49" fontId="10" fillId="13" borderId="9"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8"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0" fillId="13" borderId="10" xfId="35" applyFont="1" applyFill="1" applyBorder="1" applyAlignment="1" applyProtection="1">
      <alignment horizontal="left" vertical="center" indent="2"/>
    </xf>
    <xf numFmtId="0" fontId="57" fillId="0" borderId="0" xfId="54" applyFont="1" applyFill="1" applyAlignment="1" applyProtection="1">
      <alignment vertical="center" wrapText="1"/>
    </xf>
    <xf numFmtId="0" fontId="74"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07" fillId="7" borderId="0" xfId="54" applyFont="1" applyFill="1" applyBorder="1" applyAlignment="1" applyProtection="1">
      <alignment horizontal="center" vertical="center" wrapText="1"/>
    </xf>
    <xf numFmtId="0" fontId="57" fillId="0" borderId="0" xfId="53" applyNumberFormat="1" applyFont="1" applyFill="1" applyBorder="1" applyAlignment="1" applyProtection="1">
      <alignment vertical="center" wrapText="1"/>
    </xf>
    <xf numFmtId="0" fontId="57" fillId="0" borderId="0" xfId="54" applyFont="1" applyFill="1" applyBorder="1" applyAlignment="1" applyProtection="1">
      <alignment vertical="center" wrapText="1"/>
    </xf>
    <xf numFmtId="49" fontId="40" fillId="13" borderId="12" xfId="0" applyFont="1" applyFill="1" applyBorder="1" applyAlignment="1" applyProtection="1">
      <alignment vertical="center" wrapText="1"/>
    </xf>
    <xf numFmtId="49" fontId="40" fillId="13" borderId="12" xfId="0" applyFont="1" applyFill="1" applyBorder="1" applyAlignment="1" applyProtection="1">
      <alignment vertical="center"/>
    </xf>
    <xf numFmtId="49" fontId="10" fillId="13" borderId="12" xfId="54" applyNumberFormat="1" applyFont="1" applyFill="1" applyBorder="1" applyAlignment="1" applyProtection="1">
      <alignment horizontal="left" vertical="center" wrapText="1" indent="4"/>
    </xf>
    <xf numFmtId="0" fontId="10" fillId="0" borderId="9" xfId="54" applyNumberFormat="1" applyFont="1" applyFill="1" applyBorder="1" applyAlignment="1" applyProtection="1">
      <alignment horizontal="left" vertical="center" wrapText="1" indent="4"/>
    </xf>
    <xf numFmtId="0" fontId="10" fillId="0" borderId="8" xfId="54" applyNumberFormat="1" applyFont="1" applyFill="1" applyBorder="1" applyAlignment="1" applyProtection="1">
      <alignment horizontal="left" vertical="center" wrapText="1" indent="6"/>
    </xf>
    <xf numFmtId="4" fontId="0" fillId="7" borderId="8" xfId="0" applyNumberFormat="1" applyFill="1" applyBorder="1" applyAlignment="1" applyProtection="1">
      <alignment horizontal="right" vertical="center"/>
    </xf>
    <xf numFmtId="49" fontId="57" fillId="0" borderId="38" xfId="53" applyNumberFormat="1" applyFont="1" applyFill="1" applyBorder="1" applyAlignment="1" applyProtection="1">
      <alignment horizontal="center" vertical="center" wrapText="1"/>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15"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10" fillId="0" borderId="15" xfId="0" applyFont="1" applyBorder="1">
      <alignment vertical="top"/>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49" fontId="0" fillId="0" borderId="15"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15"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10" fillId="0" borderId="15" xfId="0" applyFont="1" applyBorder="1">
      <alignment vertical="top"/>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49" fontId="0" fillId="0" borderId="15"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15"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10" fillId="0" borderId="15" xfId="0" applyFont="1" applyBorder="1">
      <alignment vertical="top"/>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49" fontId="0" fillId="0" borderId="15"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15"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10" fillId="0" borderId="15" xfId="0" applyFont="1" applyBorder="1">
      <alignment vertical="top"/>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49" fontId="0" fillId="0" borderId="15"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4" fillId="0" borderId="15"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3" fillId="0" borderId="0" xfId="0" applyFont="1" applyBorder="1">
      <alignment vertical="top"/>
    </xf>
    <xf numFmtId="0" fontId="34"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15"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10" fillId="0" borderId="15" xfId="0" applyFont="1" applyBorder="1">
      <alignment vertical="top"/>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49" fontId="0" fillId="0" borderId="15"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3" fillId="0" borderId="0" xfId="0" applyFont="1" applyBorder="1">
      <alignment vertical="top"/>
    </xf>
    <xf numFmtId="0" fontId="41"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15"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4" fillId="0" borderId="0" xfId="54" applyFont="1" applyFill="1" applyBorder="1" applyAlignment="1" applyProtection="1">
      <alignment vertical="center" wrapText="1"/>
    </xf>
    <xf numFmtId="49" fontId="10" fillId="0" borderId="15" xfId="0" applyFont="1" applyBorder="1">
      <alignment vertical="top"/>
    </xf>
    <xf numFmtId="49" fontId="74" fillId="0" borderId="0" xfId="0" applyFont="1" applyFill="1" applyBorder="1" applyProtection="1">
      <alignment vertical="top"/>
    </xf>
    <xf numFmtId="0" fontId="74" fillId="0" borderId="15" xfId="54" applyFont="1" applyFill="1" applyBorder="1" applyAlignment="1" applyProtection="1">
      <alignment horizontal="center" vertical="center" wrapText="1"/>
    </xf>
    <xf numFmtId="0" fontId="74" fillId="0" borderId="15" xfId="54" applyFont="1" applyFill="1" applyBorder="1" applyAlignment="1" applyProtection="1">
      <alignment vertical="center" wrapText="1"/>
    </xf>
    <xf numFmtId="49" fontId="15" fillId="0" borderId="0" xfId="0" applyFont="1" applyBorder="1">
      <alignment vertical="top"/>
    </xf>
    <xf numFmtId="49" fontId="0" fillId="0" borderId="15"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5"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34"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4"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4" fillId="7" borderId="0" xfId="54" applyFont="1" applyFill="1" applyBorder="1" applyAlignment="1" applyProtection="1">
      <alignment horizontal="center" vertical="center" wrapText="1"/>
    </xf>
    <xf numFmtId="49" fontId="15"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0" fillId="13" borderId="10" xfId="0" applyFont="1" applyFill="1" applyBorder="1" applyAlignment="1" applyProtection="1">
      <alignment horizontal="left" vertical="center" indent="2"/>
    </xf>
    <xf numFmtId="49" fontId="40" fillId="13" borderId="10" xfId="0" applyFont="1" applyFill="1" applyBorder="1" applyAlignment="1" applyProtection="1">
      <alignment horizontal="left" vertical="center" indent="3"/>
    </xf>
    <xf numFmtId="49" fontId="40" fillId="13" borderId="10"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10" fillId="13" borderId="13" xfId="53" applyNumberFormat="1" applyFont="1" applyFill="1" applyBorder="1" applyAlignment="1" applyProtection="1">
      <alignment horizontal="center" vertical="center" wrapText="1"/>
    </xf>
    <xf numFmtId="49" fontId="37" fillId="13" borderId="10" xfId="53" applyNumberFormat="1" applyFont="1" applyFill="1" applyBorder="1" applyAlignment="1" applyProtection="1">
      <alignment horizontal="center" vertical="center" wrapText="1"/>
    </xf>
    <xf numFmtId="49" fontId="10" fillId="13" borderId="10"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1"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0" fillId="7" borderId="18"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1" xfId="0" applyNumberFormat="1" applyBorder="1" applyAlignment="1">
      <alignment vertical="top" wrapText="1"/>
    </xf>
    <xf numFmtId="0" fontId="10" fillId="0" borderId="11" xfId="51" applyFont="1" applyFill="1" applyBorder="1" applyAlignment="1" applyProtection="1">
      <alignment vertical="center" wrapText="1"/>
    </xf>
    <xf numFmtId="0" fontId="0" fillId="0" borderId="11"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1" xfId="0" applyNumberFormat="1" applyFont="1" applyBorder="1" applyAlignment="1" applyProtection="1">
      <alignment horizontal="right" vertical="top"/>
    </xf>
    <xf numFmtId="49" fontId="40" fillId="13" borderId="10"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5"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49" fontId="10"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4" fillId="7" borderId="0" xfId="54" applyFont="1" applyFill="1" applyBorder="1" applyAlignment="1" applyProtection="1">
      <alignment horizontal="center" vertical="center" wrapText="1"/>
    </xf>
    <xf numFmtId="49" fontId="15" fillId="0" borderId="0" xfId="0" applyFont="1">
      <alignment vertical="top"/>
    </xf>
    <xf numFmtId="49" fontId="33" fillId="0" borderId="0" xfId="0" applyFont="1" applyBorder="1">
      <alignment vertical="top"/>
    </xf>
    <xf numFmtId="0" fontId="33"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4"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9" fontId="10"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9" fontId="10" fillId="0" borderId="5" xfId="30" applyNumberFormat="1" applyFont="1" applyFill="1" applyBorder="1" applyAlignment="1" applyProtection="1">
      <alignment horizontal="right" vertical="center" wrapText="1"/>
    </xf>
    <xf numFmtId="169"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49" fontId="69" fillId="9" borderId="8" xfId="30" applyNumberFormat="1" applyFont="1" applyFill="1" applyBorder="1" applyAlignment="1" applyProtection="1">
      <alignment horizontal="left" vertical="center" wrapText="1"/>
      <protection locked="0"/>
    </xf>
    <xf numFmtId="49" fontId="0" fillId="7" borderId="5" xfId="53" applyNumberFormat="1" applyFont="1" applyFill="1" applyBorder="1" applyAlignment="1" applyProtection="1">
      <alignment horizontal="center" vertical="center" wrapText="1"/>
    </xf>
    <xf numFmtId="0" fontId="74"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10" fillId="11" borderId="5" xfId="53" applyNumberFormat="1" applyFont="1" applyFill="1" applyBorder="1" applyAlignment="1" applyProtection="1">
      <alignment horizontal="left" vertical="center" wrapText="1" indent="1"/>
    </xf>
    <xf numFmtId="0" fontId="10" fillId="8" borderId="5" xfId="53" applyNumberFormat="1" applyFont="1" applyFill="1" applyBorder="1" applyAlignment="1" applyProtection="1">
      <alignment horizontal="left"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0" fontId="0" fillId="0" borderId="0" xfId="0" applyNumberFormat="1">
      <alignment vertical="top"/>
    </xf>
    <xf numFmtId="0" fontId="30" fillId="7" borderId="18" xfId="3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34" fillId="0" borderId="5" xfId="33" applyNumberFormat="1" applyFont="1" applyFill="1" applyBorder="1" applyAlignment="1" applyProtection="1">
      <alignment horizontal="center" vertical="center" wrapText="1"/>
    </xf>
    <xf numFmtId="49" fontId="10" fillId="8" borderId="23"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0" fontId="0" fillId="0" borderId="0" xfId="0" applyNumberFormat="1">
      <alignment vertical="top"/>
    </xf>
    <xf numFmtId="0" fontId="74" fillId="0" borderId="0" xfId="54"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0" xfId="0" applyNumberFormat="1">
      <alignment vertical="top"/>
    </xf>
    <xf numFmtId="0" fontId="21" fillId="0" borderId="9" xfId="55" applyFont="1" applyBorder="1" applyAlignment="1">
      <alignment horizontal="center" vertical="center" wrapText="1"/>
    </xf>
    <xf numFmtId="0" fontId="21" fillId="0" borderId="8" xfId="55" applyFont="1" applyBorder="1" applyAlignment="1">
      <alignment horizontal="center" vertical="center" wrapText="1"/>
    </xf>
    <xf numFmtId="0" fontId="12" fillId="0" borderId="0" xfId="52" applyFont="1" applyAlignment="1" applyProtection="1">
      <alignment horizontal="left" vertical="top" wrapText="1"/>
    </xf>
    <xf numFmtId="171" fontId="10" fillId="0" borderId="8" xfId="54" applyNumberFormat="1" applyFont="1" applyFill="1" applyBorder="1" applyAlignment="1" applyProtection="1">
      <alignment horizontal="center" vertical="center" wrapText="1"/>
    </xf>
    <xf numFmtId="171" fontId="10" fillId="0" borderId="9" xfId="54" applyNumberFormat="1" applyFont="1" applyFill="1" applyBorder="1" applyAlignment="1" applyProtection="1">
      <alignment horizontal="center" vertical="center" wrapText="1"/>
    </xf>
    <xf numFmtId="171" fontId="10" fillId="0" borderId="5" xfId="54" applyNumberFormat="1" applyFont="1" applyFill="1" applyBorder="1" applyAlignment="1" applyProtection="1">
      <alignment horizontal="center" vertical="center" wrapText="1"/>
    </xf>
    <xf numFmtId="49" fontId="30" fillId="0" borderId="10" xfId="33" applyNumberFormat="1" applyFont="1" applyFill="1" applyBorder="1" applyAlignment="1" applyProtection="1">
      <alignment horizontal="center" vertical="center" wrapText="1"/>
    </xf>
    <xf numFmtId="0" fontId="21" fillId="0" borderId="9" xfId="32" applyFont="1" applyFill="1" applyBorder="1" applyAlignment="1" applyProtection="1">
      <alignment horizontal="left" vertical="center" wrapText="1" indent="1"/>
    </xf>
    <xf numFmtId="0" fontId="21" fillId="0" borderId="5" xfId="32" applyFont="1" applyFill="1" applyBorder="1" applyAlignment="1" applyProtection="1">
      <alignment horizontal="left" vertical="center" wrapText="1" indent="1"/>
    </xf>
    <xf numFmtId="0" fontId="21" fillId="0" borderId="8"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11" xfId="53" applyNumberFormat="1" applyFont="1" applyFill="1" applyBorder="1" applyAlignment="1" applyProtection="1">
      <alignment horizontal="left" vertical="center" wrapText="1" indent="1"/>
    </xf>
    <xf numFmtId="14" fontId="10" fillId="8" borderId="22" xfId="53" applyNumberFormat="1" applyFont="1" applyFill="1" applyBorder="1" applyAlignment="1" applyProtection="1">
      <alignment horizontal="left" vertical="center" wrapText="1" indent="1"/>
    </xf>
    <xf numFmtId="0" fontId="34" fillId="0" borderId="15" xfId="54" applyFont="1" applyFill="1" applyBorder="1" applyAlignment="1" applyProtection="1">
      <alignment horizontal="center" vertical="center" wrapText="1"/>
    </xf>
    <xf numFmtId="0" fontId="10" fillId="8" borderId="11" xfId="54" applyNumberFormat="1" applyFont="1" applyFill="1" applyBorder="1" applyAlignment="1" applyProtection="1">
      <alignment horizontal="left" vertical="center" wrapText="1" indent="1"/>
    </xf>
    <xf numFmtId="0" fontId="10" fillId="8" borderId="22" xfId="54" applyNumberFormat="1" applyFont="1" applyFill="1" applyBorder="1" applyAlignment="1" applyProtection="1">
      <alignment horizontal="left" vertical="center" wrapText="1" indent="1"/>
    </xf>
    <xf numFmtId="14" fontId="34" fillId="0" borderId="11" xfId="53" applyNumberFormat="1" applyFont="1" applyFill="1" applyBorder="1" applyAlignment="1" applyProtection="1">
      <alignment horizontal="center" vertical="center" wrapText="1"/>
    </xf>
    <xf numFmtId="14" fontId="34" fillId="0" borderId="22"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2" fillId="0" borderId="0" xfId="0" applyNumberFormat="1" applyFont="1" applyFill="1" applyBorder="1" applyAlignment="1">
      <alignment horizontal="right" vertical="center"/>
    </xf>
    <xf numFmtId="0" fontId="102" fillId="0" borderId="0" xfId="0" applyNumberFormat="1" applyFont="1" applyFill="1" applyBorder="1" applyAlignment="1" applyProtection="1">
      <alignment horizontal="center" vertical="center"/>
    </xf>
    <xf numFmtId="0" fontId="57" fillId="0" borderId="15" xfId="32" applyFont="1" applyFill="1" applyBorder="1" applyAlignment="1" applyProtection="1">
      <alignment horizontal="left" vertical="center" wrapText="1" indent="1"/>
    </xf>
    <xf numFmtId="0" fontId="57" fillId="0" borderId="22" xfId="32" applyFont="1" applyFill="1" applyBorder="1" applyAlignment="1" applyProtection="1">
      <alignment horizontal="left" vertical="center" wrapText="1" indent="1"/>
    </xf>
    <xf numFmtId="0" fontId="57" fillId="0" borderId="19" xfId="32" applyFont="1" applyFill="1" applyBorder="1" applyAlignment="1" applyProtection="1">
      <alignment horizontal="left" vertical="center" wrapText="1" indent="1"/>
    </xf>
    <xf numFmtId="0" fontId="57" fillId="0" borderId="0" xfId="47" applyFont="1" applyFill="1" applyBorder="1" applyAlignment="1" applyProtection="1">
      <alignment horizontal="right" vertical="center" wrapText="1"/>
    </xf>
    <xf numFmtId="0" fontId="57" fillId="0" borderId="12"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0" fillId="7" borderId="12"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1" xfId="33" applyNumberFormat="1" applyFont="1" applyFill="1" applyBorder="1" applyAlignment="1" applyProtection="1">
      <alignment horizontal="left" vertical="center" wrapText="1"/>
    </xf>
    <xf numFmtId="49" fontId="10" fillId="8" borderId="22" xfId="33" applyNumberFormat="1" applyFont="1" applyFill="1" applyBorder="1" applyAlignment="1" applyProtection="1">
      <alignment horizontal="left" vertical="center" wrapText="1"/>
    </xf>
    <xf numFmtId="49" fontId="10" fillId="8" borderId="21"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11" xfId="33" applyNumberFormat="1" applyFont="1" applyFill="1" applyBorder="1" applyAlignment="1" applyProtection="1">
      <alignment horizontal="left" vertical="center" wrapText="1"/>
    </xf>
    <xf numFmtId="0" fontId="10" fillId="8" borderId="22" xfId="33" applyNumberFormat="1" applyFont="1" applyFill="1" applyBorder="1" applyAlignment="1" applyProtection="1">
      <alignment horizontal="left" vertical="center" wrapText="1"/>
    </xf>
    <xf numFmtId="49" fontId="0" fillId="8" borderId="22" xfId="0" applyFill="1" applyBorder="1" applyAlignment="1" applyProtection="1">
      <alignment horizontal="left" vertical="top"/>
    </xf>
    <xf numFmtId="49" fontId="0" fillId="8" borderId="21" xfId="0" applyFill="1" applyBorder="1" applyAlignment="1" applyProtection="1">
      <alignment horizontal="left" vertical="top"/>
    </xf>
    <xf numFmtId="0" fontId="10" fillId="8" borderId="11" xfId="53" applyNumberFormat="1" applyFont="1" applyFill="1" applyBorder="1" applyAlignment="1" applyProtection="1">
      <alignment horizontal="left" vertical="center" wrapText="1"/>
    </xf>
    <xf numFmtId="0" fontId="10" fillId="8" borderId="22" xfId="53" applyNumberFormat="1" applyFont="1" applyFill="1" applyBorder="1" applyAlignment="1" applyProtection="1">
      <alignment horizontal="left" vertical="center" wrapText="1"/>
    </xf>
    <xf numFmtId="0" fontId="10" fillId="8" borderId="21"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1" fillId="0" borderId="9" xfId="55" applyFont="1" applyFill="1" applyBorder="1" applyAlignment="1">
      <alignment horizontal="left" vertical="center" wrapText="1" indent="1"/>
    </xf>
    <xf numFmtId="0" fontId="21" fillId="0" borderId="5" xfId="55" applyFont="1" applyFill="1" applyBorder="1" applyAlignment="1">
      <alignment horizontal="left" vertical="center" wrapText="1" indent="1"/>
    </xf>
    <xf numFmtId="0" fontId="21" fillId="0" borderId="8"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8" xfId="54" applyNumberFormat="1" applyFont="1" applyFill="1" applyBorder="1" applyAlignment="1" applyProtection="1">
      <alignment horizontal="left" vertical="center" wrapText="1"/>
      <protection locked="0"/>
    </xf>
    <xf numFmtId="0" fontId="10" fillId="9" borderId="10" xfId="54" applyNumberFormat="1" applyFont="1" applyFill="1" applyBorder="1" applyAlignment="1" applyProtection="1">
      <alignment horizontal="left" vertical="center" wrapText="1"/>
      <protection locked="0"/>
    </xf>
    <xf numFmtId="0" fontId="10" fillId="9" borderId="9" xfId="54" applyNumberFormat="1" applyFont="1" applyFill="1" applyBorder="1" applyAlignment="1" applyProtection="1">
      <alignment horizontal="left" vertical="center" wrapText="1"/>
      <protection locked="0"/>
    </xf>
    <xf numFmtId="49" fontId="37"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8" xfId="47" applyFont="1" applyFill="1" applyBorder="1" applyAlignment="1" applyProtection="1">
      <alignment horizontal="center" vertical="center" wrapText="1"/>
    </xf>
    <xf numFmtId="0" fontId="10" fillId="12" borderId="10" xfId="47" applyFont="1" applyFill="1" applyBorder="1" applyAlignment="1" applyProtection="1">
      <alignment horizontal="center" vertical="center" wrapText="1"/>
    </xf>
    <xf numFmtId="0" fontId="10" fillId="12" borderId="9" xfId="47" applyFont="1" applyFill="1" applyBorder="1" applyAlignment="1" applyProtection="1">
      <alignment horizontal="center" vertical="center" wrapText="1"/>
    </xf>
    <xf numFmtId="0" fontId="10" fillId="7" borderId="11" xfId="54" applyFont="1" applyFill="1" applyBorder="1" applyAlignment="1" applyProtection="1">
      <alignment horizontal="center" vertical="center" wrapText="1"/>
    </xf>
    <xf numFmtId="0" fontId="10" fillId="7" borderId="22" xfId="54" applyFont="1" applyFill="1" applyBorder="1" applyAlignment="1" applyProtection="1">
      <alignment horizontal="center" vertical="center" wrapText="1"/>
    </xf>
    <xf numFmtId="0" fontId="10" fillId="7" borderId="21" xfId="54" applyFont="1" applyFill="1" applyBorder="1" applyAlignment="1" applyProtection="1">
      <alignment horizontal="center" vertical="center" wrapText="1"/>
    </xf>
    <xf numFmtId="0" fontId="21" fillId="0" borderId="10"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0" fillId="7" borderId="18" xfId="33" applyNumberFormat="1" applyFont="1" applyFill="1" applyBorder="1" applyAlignment="1" applyProtection="1">
      <alignment horizontal="center" vertical="center" wrapText="1"/>
    </xf>
    <xf numFmtId="0" fontId="10" fillId="0" borderId="11" xfId="54" applyNumberFormat="1" applyFont="1" applyFill="1" applyBorder="1" applyAlignment="1" applyProtection="1">
      <alignment horizontal="left" vertical="top" wrapText="1"/>
    </xf>
    <xf numFmtId="0" fontId="10" fillId="0" borderId="22" xfId="54" applyNumberFormat="1" applyFont="1" applyFill="1" applyBorder="1" applyAlignment="1" applyProtection="1">
      <alignment horizontal="left" vertical="top" wrapText="1"/>
    </xf>
    <xf numFmtId="0" fontId="10" fillId="0" borderId="21"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4" fillId="0" borderId="12" xfId="54" applyFont="1" applyFill="1" applyBorder="1" applyAlignment="1" applyProtection="1">
      <alignment horizontal="center" vertical="center" wrapText="1"/>
    </xf>
    <xf numFmtId="0" fontId="0" fillId="12" borderId="8" xfId="47" applyFont="1" applyFill="1" applyBorder="1" applyAlignment="1" applyProtection="1">
      <alignment horizontal="center" vertical="center" wrapText="1"/>
    </xf>
    <xf numFmtId="0" fontId="0" fillId="12" borderId="9" xfId="47" applyFont="1" applyFill="1" applyBorder="1" applyAlignment="1" applyProtection="1">
      <alignment horizontal="center" vertical="center" wrapText="1"/>
    </xf>
    <xf numFmtId="49" fontId="40" fillId="13" borderId="11" xfId="0" applyFont="1" applyFill="1" applyBorder="1" applyAlignment="1" applyProtection="1">
      <alignment horizontal="center" vertical="center" textRotation="90" wrapText="1"/>
    </xf>
    <xf numFmtId="49" fontId="40" fillId="13" borderId="22" xfId="0" applyFont="1" applyFill="1" applyBorder="1" applyAlignment="1" applyProtection="1">
      <alignment horizontal="center" vertical="center" textRotation="90" wrapText="1"/>
    </xf>
    <xf numFmtId="49" fontId="40" fillId="13" borderId="21"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8" xfId="102" applyNumberFormat="1" applyFont="1" applyFill="1" applyBorder="1" applyAlignment="1" applyProtection="1">
      <alignment horizontal="center" vertical="center" wrapText="1"/>
    </xf>
    <xf numFmtId="0" fontId="0" fillId="7" borderId="10" xfId="102" applyNumberFormat="1" applyFont="1" applyFill="1" applyBorder="1" applyAlignment="1" applyProtection="1">
      <alignment horizontal="center" vertical="center" wrapText="1"/>
    </xf>
    <xf numFmtId="0" fontId="0" fillId="7" borderId="9" xfId="102" applyNumberFormat="1" applyFont="1" applyFill="1" applyBorder="1" applyAlignment="1" applyProtection="1">
      <alignment horizontal="center" vertical="center" wrapText="1"/>
    </xf>
    <xf numFmtId="0" fontId="10" fillId="12" borderId="8" xfId="45" applyFont="1" applyFill="1" applyBorder="1" applyAlignment="1" applyProtection="1">
      <alignment horizontal="center" vertical="center" wrapText="1"/>
    </xf>
    <xf numFmtId="0" fontId="10" fillId="12" borderId="9" xfId="45" applyFont="1" applyFill="1" applyBorder="1" applyAlignment="1" applyProtection="1">
      <alignment horizontal="center" vertical="center" wrapText="1"/>
    </xf>
    <xf numFmtId="0" fontId="10" fillId="12" borderId="11" xfId="45" applyFont="1" applyFill="1" applyBorder="1" applyAlignment="1" applyProtection="1">
      <alignment horizontal="center" vertical="center" wrapText="1"/>
    </xf>
    <xf numFmtId="0" fontId="10" fillId="12" borderId="21" xfId="45" applyFont="1" applyFill="1" applyBorder="1" applyAlignment="1" applyProtection="1">
      <alignment horizontal="center" vertical="center" wrapText="1"/>
    </xf>
    <xf numFmtId="49" fontId="0" fillId="9" borderId="5" xfId="53" applyNumberFormat="1" applyFont="1" applyFill="1" applyBorder="1" applyAlignment="1" applyProtection="1">
      <alignment horizontal="center" vertical="center" wrapText="1"/>
      <protection locked="0"/>
    </xf>
    <xf numFmtId="0" fontId="34"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69" fillId="9" borderId="8" xfId="30" applyNumberFormat="1" applyFont="1" applyFill="1" applyBorder="1" applyAlignment="1" applyProtection="1">
      <alignment horizontal="left" vertical="center" wrapText="1" indent="1"/>
      <protection locked="0"/>
    </xf>
    <xf numFmtId="49" fontId="69" fillId="9" borderId="10" xfId="30" applyNumberFormat="1" applyFont="1" applyFill="1" applyBorder="1" applyAlignment="1" applyProtection="1">
      <alignment horizontal="left" vertical="center" wrapText="1" indent="1"/>
      <protection locked="0"/>
    </xf>
    <xf numFmtId="49" fontId="69" fillId="9" borderId="9" xfId="30" applyNumberFormat="1" applyFont="1" applyFill="1" applyBorder="1" applyAlignment="1" applyProtection="1">
      <alignment horizontal="left" vertical="center" wrapText="1" indent="1"/>
      <protection locked="0"/>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30" fillId="7" borderId="10" xfId="33" applyNumberFormat="1" applyFont="1" applyFill="1" applyBorder="1" applyAlignment="1" applyProtection="1">
      <alignment horizontal="center" vertical="center" wrapText="1"/>
    </xf>
    <xf numFmtId="0" fontId="47" fillId="0" borderId="12" xfId="47" applyFont="1" applyFill="1" applyBorder="1" applyAlignment="1" applyProtection="1">
      <alignment horizontal="center" vertical="center" wrapText="1"/>
    </xf>
    <xf numFmtId="0" fontId="10" fillId="8" borderId="8" xfId="53" applyNumberFormat="1" applyFont="1" applyFill="1" applyBorder="1" applyAlignment="1" applyProtection="1">
      <alignment horizontal="left" vertical="center" wrapText="1" indent="1"/>
    </xf>
    <xf numFmtId="0" fontId="10" fillId="8" borderId="10" xfId="53" applyNumberFormat="1" applyFont="1" applyFill="1" applyBorder="1" applyAlignment="1" applyProtection="1">
      <alignment horizontal="left" vertical="center" wrapText="1" indent="1"/>
    </xf>
    <xf numFmtId="0" fontId="10" fillId="8" borderId="9" xfId="53" applyNumberFormat="1" applyFont="1" applyFill="1" applyBorder="1" applyAlignment="1" applyProtection="1">
      <alignment horizontal="left" vertical="center" wrapText="1" indent="1"/>
    </xf>
    <xf numFmtId="0" fontId="10" fillId="0" borderId="18"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4"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0"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1" xfId="54" applyNumberFormat="1" applyFont="1" applyFill="1" applyBorder="1" applyAlignment="1" applyProtection="1">
      <alignment horizontal="left" vertical="center" wrapText="1"/>
    </xf>
    <xf numFmtId="0" fontId="10" fillId="0" borderId="21"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3"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2" xfId="54" applyNumberFormat="1" applyFont="1" applyFill="1" applyBorder="1" applyAlignment="1" applyProtection="1">
      <alignment horizontal="left" vertical="center" wrapText="1"/>
    </xf>
    <xf numFmtId="0" fontId="34"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37" fillId="0" borderId="5" xfId="54" applyFont="1" applyFill="1" applyBorder="1" applyAlignment="1" applyProtection="1">
      <alignment horizontal="left" vertical="center" wrapText="1"/>
    </xf>
    <xf numFmtId="0" fontId="21" fillId="0" borderId="10"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 fontId="10" fillId="8" borderId="8" xfId="30" applyNumberFormat="1" applyFont="1" applyFill="1" applyBorder="1" applyAlignment="1" applyProtection="1">
      <alignment horizontal="left" vertical="center" wrapText="1"/>
    </xf>
    <xf numFmtId="4" fontId="10" fillId="8" borderId="10" xfId="30" applyNumberFormat="1" applyFont="1" applyFill="1" applyBorder="1" applyAlignment="1" applyProtection="1">
      <alignment horizontal="left" vertical="center" wrapText="1"/>
    </xf>
    <xf numFmtId="4" fontId="10" fillId="8" borderId="9" xfId="30" applyNumberFormat="1" applyFont="1" applyFill="1" applyBorder="1" applyAlignment="1" applyProtection="1">
      <alignment horizontal="left" vertical="center" wrapText="1"/>
    </xf>
    <xf numFmtId="14" fontId="10" fillId="8" borderId="5" xfId="53" applyNumberFormat="1" applyFont="1" applyFill="1" applyBorder="1" applyAlignment="1" applyProtection="1">
      <alignment horizontal="left" vertical="center" wrapText="1" indent="1"/>
    </xf>
    <xf numFmtId="0" fontId="30" fillId="0" borderId="15" xfId="54" applyFont="1" applyFill="1" applyBorder="1" applyAlignment="1" applyProtection="1">
      <alignment horizontal="center" vertical="top" wrapText="1"/>
    </xf>
    <xf numFmtId="0" fontId="30"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49" fontId="10" fillId="7" borderId="11" xfId="54" applyNumberFormat="1" applyFont="1" applyFill="1" applyBorder="1" applyAlignment="1" applyProtection="1">
      <alignment horizontal="center" vertical="center" wrapText="1"/>
    </xf>
    <xf numFmtId="49" fontId="10" fillId="7" borderId="21" xfId="54" applyNumberFormat="1" applyFont="1" applyFill="1" applyBorder="1" applyAlignment="1" applyProtection="1">
      <alignment horizontal="center" vertical="center" wrapText="1"/>
    </xf>
    <xf numFmtId="0" fontId="10" fillId="8" borderId="8" xfId="54" applyNumberFormat="1" applyFont="1" applyFill="1" applyBorder="1" applyAlignment="1" applyProtection="1">
      <alignment horizontal="left" vertical="center" wrapText="1"/>
    </xf>
    <xf numFmtId="0" fontId="10" fillId="8" borderId="10" xfId="54" applyNumberFormat="1" applyFont="1" applyFill="1" applyBorder="1" applyAlignment="1" applyProtection="1">
      <alignment horizontal="left" vertical="center" wrapText="1"/>
    </xf>
    <xf numFmtId="0" fontId="10" fillId="8" borderId="9" xfId="54" applyNumberFormat="1" applyFont="1" applyFill="1" applyBorder="1" applyAlignment="1" applyProtection="1">
      <alignment horizontal="left" vertical="center" wrapText="1"/>
    </xf>
    <xf numFmtId="0" fontId="10" fillId="8" borderId="8" xfId="47" applyNumberFormat="1" applyFont="1" applyFill="1" applyBorder="1" applyAlignment="1" applyProtection="1">
      <alignment horizontal="left" vertical="center" wrapText="1"/>
    </xf>
    <xf numFmtId="0" fontId="10" fillId="8" borderId="10" xfId="47" applyNumberFormat="1" applyFont="1" applyFill="1" applyBorder="1" applyAlignment="1" applyProtection="1">
      <alignment horizontal="left" vertical="center" wrapText="1"/>
    </xf>
    <xf numFmtId="0" fontId="10" fillId="8" borderId="9" xfId="47" applyNumberFormat="1" applyFont="1" applyFill="1" applyBorder="1" applyAlignment="1" applyProtection="1">
      <alignment horizontal="left" vertical="center" wrapText="1"/>
    </xf>
    <xf numFmtId="0" fontId="10" fillId="8" borderId="8" xfId="53" applyNumberFormat="1" applyFont="1" applyFill="1" applyBorder="1" applyAlignment="1" applyProtection="1">
      <alignment horizontal="left" vertical="center" wrapText="1"/>
    </xf>
    <xf numFmtId="0" fontId="10" fillId="8" borderId="10" xfId="53" applyNumberFormat="1" applyFont="1" applyFill="1" applyBorder="1" applyAlignment="1" applyProtection="1">
      <alignment horizontal="left" vertical="center" wrapText="1"/>
    </xf>
    <xf numFmtId="0" fontId="10" fillId="8" borderId="9" xfId="53" applyNumberFormat="1" applyFont="1" applyFill="1" applyBorder="1" applyAlignment="1" applyProtection="1">
      <alignment horizontal="left" vertical="center" wrapText="1"/>
    </xf>
    <xf numFmtId="49" fontId="10" fillId="11" borderId="8" xfId="53" applyNumberFormat="1" applyFont="1" applyFill="1" applyBorder="1" applyAlignment="1" applyProtection="1">
      <alignment horizontal="center" vertical="center" wrapText="1"/>
    </xf>
    <xf numFmtId="0" fontId="10" fillId="0" borderId="8" xfId="54" applyNumberFormat="1" applyFont="1" applyFill="1" applyBorder="1" applyAlignment="1" applyProtection="1">
      <alignment horizontal="left" vertical="center" wrapText="1"/>
    </xf>
    <xf numFmtId="0" fontId="34" fillId="0" borderId="16" xfId="54" applyFont="1" applyFill="1" applyBorder="1" applyAlignment="1" applyProtection="1">
      <alignment horizontal="center" vertical="center" wrapText="1"/>
    </xf>
    <xf numFmtId="0" fontId="34" fillId="0" borderId="13"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0" fillId="7" borderId="12"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0" xfId="54" applyNumberFormat="1" applyFont="1" applyFill="1" applyBorder="1" applyAlignment="1" applyProtection="1">
      <alignment horizontal="left" vertical="center" wrapText="1"/>
    </xf>
    <xf numFmtId="0" fontId="10" fillId="0" borderId="9"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4">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2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2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2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png"/></Relationships>
</file>

<file path=xl/drawings/_rels/drawing3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image" Target="../media/image3.png"/><Relationship Id="rId4"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98</xdr:col>
      <xdr:colOff>38100</xdr:colOff>
      <xdr:row>31</xdr:row>
      <xdr:rowOff>0</xdr:rowOff>
    </xdr:from>
    <xdr:to>
      <xdr:col>98</xdr:col>
      <xdr:colOff>228600</xdr:colOff>
      <xdr:row>31</xdr:row>
      <xdr:rowOff>190500</xdr:rowOff>
    </xdr:to>
    <xdr:grpSp>
      <xdr:nvGrpSpPr>
        <xdr:cNvPr id="4" name="shCalendar" hidden="1"/>
        <xdr:cNvGrpSpPr>
          <a:grpSpLocks/>
        </xdr:cNvGrpSpPr>
      </xdr:nvGrpSpPr>
      <xdr:grpSpPr bwMode="auto">
        <a:xfrm>
          <a:off x="56388000" y="84963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17.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0.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5.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22</xdr:col>
      <xdr:colOff>38100</xdr:colOff>
      <xdr:row>23</xdr:row>
      <xdr:rowOff>0</xdr:rowOff>
    </xdr:from>
    <xdr:to>
      <xdr:col>22</xdr:col>
      <xdr:colOff>228600</xdr:colOff>
      <xdr:row>25</xdr:row>
      <xdr:rowOff>0</xdr:rowOff>
    </xdr:to>
    <xdr:grpSp>
      <xdr:nvGrpSpPr>
        <xdr:cNvPr id="4" name="shCalendar" hidden="1"/>
        <xdr:cNvGrpSpPr>
          <a:grpSpLocks/>
        </xdr:cNvGrpSpPr>
      </xdr:nvGrpSpPr>
      <xdr:grpSpPr bwMode="auto">
        <a:xfrm>
          <a:off x="12925425" y="41814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181475"/>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oneCellAnchor>
</xdr:wsDr>
</file>

<file path=xl/drawings/drawing29.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cstate="print">
            <a:grayscl/>
            <a:extLst>
              <a:ext uri="{28A0092B-C50C-407E-A947-70E740481C1C}">
                <a14:useLocalDpi xmlns:a14="http://schemas.microsoft.com/office/drawing/2010/main" xmlns=""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xmlns="">
                <a:solidFill>
                  <a:srgbClr val="FFFFFF"/>
                </a:solidFill>
              </a14:hiddenFill>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xmlns="">
              <a:solidFill>
                <a:srgbClr val="FFFFFF"/>
              </a:solidFill>
            </a14:hiddenFill>
          </a:ext>
          <a:ext uri="{91240B29-F687-4F45-9708-019B960494DF}">
            <a14:hiddenLine xmlns:a14="http://schemas.microsoft.com/office/drawing/2010/main" xmlns=""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9.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2.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sheetPr codeName="modList00">
    <tabColor rgb="FFFFCC99"/>
  </sheetPr>
  <dimension ref="A1"/>
  <sheetViews>
    <sheetView showGridLines="0" workbookViewId="0"/>
  </sheetViews>
  <sheetFormatPr defaultRowHeight="11.25"/>
  <cols>
    <col min="1" max="16384" width="9.140625" style="146"/>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0" hidden="1" customWidth="1"/>
    <col min="7" max="8" width="9.140625" style="556" hidden="1" customWidth="1"/>
    <col min="9" max="9" width="3.7109375" style="496" customWidth="1"/>
    <col min="10" max="11" width="3.7109375" style="495" customWidth="1"/>
    <col min="12" max="12" width="12.7109375" style="488" customWidth="1"/>
    <col min="13" max="13" width="44.7109375" style="488" customWidth="1"/>
    <col min="14" max="14" width="1.7109375" style="488" hidden="1" customWidth="1"/>
    <col min="15" max="15" width="29.7109375" style="488" hidden="1" customWidth="1"/>
    <col min="16" max="17" width="23.7109375" style="488" hidden="1" customWidth="1"/>
    <col min="18" max="18" width="11.7109375" style="488" customWidth="1"/>
    <col min="19" max="19" width="3.7109375" style="488" customWidth="1"/>
    <col min="20" max="20" width="11.7109375" style="488" customWidth="1"/>
    <col min="21" max="21" width="8.5703125" style="488" hidden="1" customWidth="1"/>
    <col min="22" max="22" width="4.7109375" style="488" customWidth="1"/>
    <col min="23" max="23" width="115.7109375" style="488" customWidth="1"/>
    <col min="24" max="25" width="10.5703125" style="550"/>
    <col min="26" max="26" width="11.140625" style="550" customWidth="1"/>
    <col min="27" max="29" width="10.5703125" style="550"/>
    <col min="30" max="249" width="10.5703125" style="488"/>
    <col min="250" max="257" width="0" style="488" hidden="1" customWidth="1"/>
    <col min="258" max="258" width="3.7109375" style="488" customWidth="1"/>
    <col min="259" max="259" width="3.85546875" style="488" customWidth="1"/>
    <col min="260" max="260" width="3.7109375" style="488" customWidth="1"/>
    <col min="261" max="261" width="12.7109375" style="488" customWidth="1"/>
    <col min="262" max="262" width="52.7109375" style="488" customWidth="1"/>
    <col min="263" max="266" width="0" style="488" hidden="1" customWidth="1"/>
    <col min="267" max="267" width="12.28515625" style="488" customWidth="1"/>
    <col min="268" max="268" width="6.42578125" style="488" customWidth="1"/>
    <col min="269" max="269" width="12.28515625" style="488" customWidth="1"/>
    <col min="270" max="270" width="0" style="488" hidden="1" customWidth="1"/>
    <col min="271" max="271" width="3.7109375" style="488" customWidth="1"/>
    <col min="272" max="272" width="11.140625" style="488" bestFit="1" customWidth="1"/>
    <col min="273" max="274" width="10.5703125" style="488"/>
    <col min="275" max="275" width="11.140625" style="488" customWidth="1"/>
    <col min="276" max="505" width="10.5703125" style="488"/>
    <col min="506" max="513" width="0" style="488" hidden="1" customWidth="1"/>
    <col min="514" max="514" width="3.7109375" style="488" customWidth="1"/>
    <col min="515" max="515" width="3.85546875" style="488" customWidth="1"/>
    <col min="516" max="516" width="3.7109375" style="488" customWidth="1"/>
    <col min="517" max="517" width="12.7109375" style="488" customWidth="1"/>
    <col min="518" max="518" width="52.7109375" style="488" customWidth="1"/>
    <col min="519" max="522" width="0" style="488" hidden="1" customWidth="1"/>
    <col min="523" max="523" width="12.28515625" style="488" customWidth="1"/>
    <col min="524" max="524" width="6.42578125" style="488" customWidth="1"/>
    <col min="525" max="525" width="12.28515625" style="488" customWidth="1"/>
    <col min="526" max="526" width="0" style="488" hidden="1" customWidth="1"/>
    <col min="527" max="527" width="3.7109375" style="488" customWidth="1"/>
    <col min="528" max="528" width="11.140625" style="488" bestFit="1" customWidth="1"/>
    <col min="529" max="530" width="10.5703125" style="488"/>
    <col min="531" max="531" width="11.140625" style="488" customWidth="1"/>
    <col min="532" max="761" width="10.5703125" style="488"/>
    <col min="762" max="769" width="0" style="488" hidden="1" customWidth="1"/>
    <col min="770" max="770" width="3.7109375" style="488" customWidth="1"/>
    <col min="771" max="771" width="3.85546875" style="488" customWidth="1"/>
    <col min="772" max="772" width="3.7109375" style="488" customWidth="1"/>
    <col min="773" max="773" width="12.7109375" style="488" customWidth="1"/>
    <col min="774" max="774" width="52.7109375" style="488" customWidth="1"/>
    <col min="775" max="778" width="0" style="488" hidden="1" customWidth="1"/>
    <col min="779" max="779" width="12.28515625" style="488" customWidth="1"/>
    <col min="780" max="780" width="6.42578125" style="488" customWidth="1"/>
    <col min="781" max="781" width="12.28515625" style="488" customWidth="1"/>
    <col min="782" max="782" width="0" style="488" hidden="1" customWidth="1"/>
    <col min="783" max="783" width="3.7109375" style="488" customWidth="1"/>
    <col min="784" max="784" width="11.140625" style="488" bestFit="1" customWidth="1"/>
    <col min="785" max="786" width="10.5703125" style="488"/>
    <col min="787" max="787" width="11.140625" style="488" customWidth="1"/>
    <col min="788" max="1017" width="10.5703125" style="488"/>
    <col min="1018" max="1025" width="0" style="488" hidden="1" customWidth="1"/>
    <col min="1026" max="1026" width="3.7109375" style="488" customWidth="1"/>
    <col min="1027" max="1027" width="3.85546875" style="488" customWidth="1"/>
    <col min="1028" max="1028" width="3.7109375" style="488" customWidth="1"/>
    <col min="1029" max="1029" width="12.7109375" style="488" customWidth="1"/>
    <col min="1030" max="1030" width="52.7109375" style="488" customWidth="1"/>
    <col min="1031" max="1034" width="0" style="488" hidden="1" customWidth="1"/>
    <col min="1035" max="1035" width="12.28515625" style="488" customWidth="1"/>
    <col min="1036" max="1036" width="6.42578125" style="488" customWidth="1"/>
    <col min="1037" max="1037" width="12.28515625" style="488" customWidth="1"/>
    <col min="1038" max="1038" width="0" style="488" hidden="1" customWidth="1"/>
    <col min="1039" max="1039" width="3.7109375" style="488" customWidth="1"/>
    <col min="1040" max="1040" width="11.140625" style="488" bestFit="1" customWidth="1"/>
    <col min="1041" max="1042" width="10.5703125" style="488"/>
    <col min="1043" max="1043" width="11.140625" style="488" customWidth="1"/>
    <col min="1044" max="1273" width="10.5703125" style="488"/>
    <col min="1274" max="1281" width="0" style="488" hidden="1" customWidth="1"/>
    <col min="1282" max="1282" width="3.7109375" style="488" customWidth="1"/>
    <col min="1283" max="1283" width="3.85546875" style="488" customWidth="1"/>
    <col min="1284" max="1284" width="3.7109375" style="488" customWidth="1"/>
    <col min="1285" max="1285" width="12.7109375" style="488" customWidth="1"/>
    <col min="1286" max="1286" width="52.7109375" style="488" customWidth="1"/>
    <col min="1287" max="1290" width="0" style="488" hidden="1" customWidth="1"/>
    <col min="1291" max="1291" width="12.28515625" style="488" customWidth="1"/>
    <col min="1292" max="1292" width="6.42578125" style="488" customWidth="1"/>
    <col min="1293" max="1293" width="12.28515625" style="488" customWidth="1"/>
    <col min="1294" max="1294" width="0" style="488" hidden="1" customWidth="1"/>
    <col min="1295" max="1295" width="3.7109375" style="488" customWidth="1"/>
    <col min="1296" max="1296" width="11.140625" style="488" bestFit="1" customWidth="1"/>
    <col min="1297" max="1298" width="10.5703125" style="488"/>
    <col min="1299" max="1299" width="11.140625" style="488" customWidth="1"/>
    <col min="1300" max="1529" width="10.5703125" style="488"/>
    <col min="1530" max="1537" width="0" style="488" hidden="1" customWidth="1"/>
    <col min="1538" max="1538" width="3.7109375" style="488" customWidth="1"/>
    <col min="1539" max="1539" width="3.85546875" style="488" customWidth="1"/>
    <col min="1540" max="1540" width="3.7109375" style="488" customWidth="1"/>
    <col min="1541" max="1541" width="12.7109375" style="488" customWidth="1"/>
    <col min="1542" max="1542" width="52.7109375" style="488" customWidth="1"/>
    <col min="1543" max="1546" width="0" style="488" hidden="1" customWidth="1"/>
    <col min="1547" max="1547" width="12.28515625" style="488" customWidth="1"/>
    <col min="1548" max="1548" width="6.42578125" style="488" customWidth="1"/>
    <col min="1549" max="1549" width="12.28515625" style="488" customWidth="1"/>
    <col min="1550" max="1550" width="0" style="488" hidden="1" customWidth="1"/>
    <col min="1551" max="1551" width="3.7109375" style="488" customWidth="1"/>
    <col min="1552" max="1552" width="11.140625" style="488" bestFit="1" customWidth="1"/>
    <col min="1553" max="1554" width="10.5703125" style="488"/>
    <col min="1555" max="1555" width="11.140625" style="488" customWidth="1"/>
    <col min="1556" max="1785" width="10.5703125" style="488"/>
    <col min="1786" max="1793" width="0" style="488" hidden="1" customWidth="1"/>
    <col min="1794" max="1794" width="3.7109375" style="488" customWidth="1"/>
    <col min="1795" max="1795" width="3.85546875" style="488" customWidth="1"/>
    <col min="1796" max="1796" width="3.7109375" style="488" customWidth="1"/>
    <col min="1797" max="1797" width="12.7109375" style="488" customWidth="1"/>
    <col min="1798" max="1798" width="52.7109375" style="488" customWidth="1"/>
    <col min="1799" max="1802" width="0" style="488" hidden="1" customWidth="1"/>
    <col min="1803" max="1803" width="12.28515625" style="488" customWidth="1"/>
    <col min="1804" max="1804" width="6.42578125" style="488" customWidth="1"/>
    <col min="1805" max="1805" width="12.28515625" style="488" customWidth="1"/>
    <col min="1806" max="1806" width="0" style="488" hidden="1" customWidth="1"/>
    <col min="1807" max="1807" width="3.7109375" style="488" customWidth="1"/>
    <col min="1808" max="1808" width="11.140625" style="488" bestFit="1" customWidth="1"/>
    <col min="1809" max="1810" width="10.5703125" style="488"/>
    <col min="1811" max="1811" width="11.140625" style="488" customWidth="1"/>
    <col min="1812" max="2041" width="10.5703125" style="488"/>
    <col min="2042" max="2049" width="0" style="488" hidden="1" customWidth="1"/>
    <col min="2050" max="2050" width="3.7109375" style="488" customWidth="1"/>
    <col min="2051" max="2051" width="3.85546875" style="488" customWidth="1"/>
    <col min="2052" max="2052" width="3.7109375" style="488" customWidth="1"/>
    <col min="2053" max="2053" width="12.7109375" style="488" customWidth="1"/>
    <col min="2054" max="2054" width="52.7109375" style="488" customWidth="1"/>
    <col min="2055" max="2058" width="0" style="488" hidden="1" customWidth="1"/>
    <col min="2059" max="2059" width="12.28515625" style="488" customWidth="1"/>
    <col min="2060" max="2060" width="6.42578125" style="488" customWidth="1"/>
    <col min="2061" max="2061" width="12.28515625" style="488" customWidth="1"/>
    <col min="2062" max="2062" width="0" style="488" hidden="1" customWidth="1"/>
    <col min="2063" max="2063" width="3.7109375" style="488" customWidth="1"/>
    <col min="2064" max="2064" width="11.140625" style="488" bestFit="1" customWidth="1"/>
    <col min="2065" max="2066" width="10.5703125" style="488"/>
    <col min="2067" max="2067" width="11.140625" style="488" customWidth="1"/>
    <col min="2068" max="2297" width="10.5703125" style="488"/>
    <col min="2298" max="2305" width="0" style="488" hidden="1" customWidth="1"/>
    <col min="2306" max="2306" width="3.7109375" style="488" customWidth="1"/>
    <col min="2307" max="2307" width="3.85546875" style="488" customWidth="1"/>
    <col min="2308" max="2308" width="3.7109375" style="488" customWidth="1"/>
    <col min="2309" max="2309" width="12.7109375" style="488" customWidth="1"/>
    <col min="2310" max="2310" width="52.7109375" style="488" customWidth="1"/>
    <col min="2311" max="2314" width="0" style="488" hidden="1" customWidth="1"/>
    <col min="2315" max="2315" width="12.28515625" style="488" customWidth="1"/>
    <col min="2316" max="2316" width="6.42578125" style="488" customWidth="1"/>
    <col min="2317" max="2317" width="12.28515625" style="488" customWidth="1"/>
    <col min="2318" max="2318" width="0" style="488" hidden="1" customWidth="1"/>
    <col min="2319" max="2319" width="3.7109375" style="488" customWidth="1"/>
    <col min="2320" max="2320" width="11.140625" style="488" bestFit="1" customWidth="1"/>
    <col min="2321" max="2322" width="10.5703125" style="488"/>
    <col min="2323" max="2323" width="11.140625" style="488" customWidth="1"/>
    <col min="2324" max="2553" width="10.5703125" style="488"/>
    <col min="2554" max="2561" width="0" style="488" hidden="1" customWidth="1"/>
    <col min="2562" max="2562" width="3.7109375" style="488" customWidth="1"/>
    <col min="2563" max="2563" width="3.85546875" style="488" customWidth="1"/>
    <col min="2564" max="2564" width="3.7109375" style="488" customWidth="1"/>
    <col min="2565" max="2565" width="12.7109375" style="488" customWidth="1"/>
    <col min="2566" max="2566" width="52.7109375" style="488" customWidth="1"/>
    <col min="2567" max="2570" width="0" style="488" hidden="1" customWidth="1"/>
    <col min="2571" max="2571" width="12.28515625" style="488" customWidth="1"/>
    <col min="2572" max="2572" width="6.42578125" style="488" customWidth="1"/>
    <col min="2573" max="2573" width="12.28515625" style="488" customWidth="1"/>
    <col min="2574" max="2574" width="0" style="488" hidden="1" customWidth="1"/>
    <col min="2575" max="2575" width="3.7109375" style="488" customWidth="1"/>
    <col min="2576" max="2576" width="11.140625" style="488" bestFit="1" customWidth="1"/>
    <col min="2577" max="2578" width="10.5703125" style="488"/>
    <col min="2579" max="2579" width="11.140625" style="488" customWidth="1"/>
    <col min="2580" max="2809" width="10.5703125" style="488"/>
    <col min="2810" max="2817" width="0" style="488" hidden="1" customWidth="1"/>
    <col min="2818" max="2818" width="3.7109375" style="488" customWidth="1"/>
    <col min="2819" max="2819" width="3.85546875" style="488" customWidth="1"/>
    <col min="2820" max="2820" width="3.7109375" style="488" customWidth="1"/>
    <col min="2821" max="2821" width="12.7109375" style="488" customWidth="1"/>
    <col min="2822" max="2822" width="52.7109375" style="488" customWidth="1"/>
    <col min="2823" max="2826" width="0" style="488" hidden="1" customWidth="1"/>
    <col min="2827" max="2827" width="12.28515625" style="488" customWidth="1"/>
    <col min="2828" max="2828" width="6.42578125" style="488" customWidth="1"/>
    <col min="2829" max="2829" width="12.28515625" style="488" customWidth="1"/>
    <col min="2830" max="2830" width="0" style="488" hidden="1" customWidth="1"/>
    <col min="2831" max="2831" width="3.7109375" style="488" customWidth="1"/>
    <col min="2832" max="2832" width="11.140625" style="488" bestFit="1" customWidth="1"/>
    <col min="2833" max="2834" width="10.5703125" style="488"/>
    <col min="2835" max="2835" width="11.140625" style="488" customWidth="1"/>
    <col min="2836" max="3065" width="10.5703125" style="488"/>
    <col min="3066" max="3073" width="0" style="488" hidden="1" customWidth="1"/>
    <col min="3074" max="3074" width="3.7109375" style="488" customWidth="1"/>
    <col min="3075" max="3075" width="3.85546875" style="488" customWidth="1"/>
    <col min="3076" max="3076" width="3.7109375" style="488" customWidth="1"/>
    <col min="3077" max="3077" width="12.7109375" style="488" customWidth="1"/>
    <col min="3078" max="3078" width="52.7109375" style="488" customWidth="1"/>
    <col min="3079" max="3082" width="0" style="488" hidden="1" customWidth="1"/>
    <col min="3083" max="3083" width="12.28515625" style="488" customWidth="1"/>
    <col min="3084" max="3084" width="6.42578125" style="488" customWidth="1"/>
    <col min="3085" max="3085" width="12.28515625" style="488" customWidth="1"/>
    <col min="3086" max="3086" width="0" style="488" hidden="1" customWidth="1"/>
    <col min="3087" max="3087" width="3.7109375" style="488" customWidth="1"/>
    <col min="3088" max="3088" width="11.140625" style="488" bestFit="1" customWidth="1"/>
    <col min="3089" max="3090" width="10.5703125" style="488"/>
    <col min="3091" max="3091" width="11.140625" style="488" customWidth="1"/>
    <col min="3092" max="3321" width="10.5703125" style="488"/>
    <col min="3322" max="3329" width="0" style="488" hidden="1" customWidth="1"/>
    <col min="3330" max="3330" width="3.7109375" style="488" customWidth="1"/>
    <col min="3331" max="3331" width="3.85546875" style="488" customWidth="1"/>
    <col min="3332" max="3332" width="3.7109375" style="488" customWidth="1"/>
    <col min="3333" max="3333" width="12.7109375" style="488" customWidth="1"/>
    <col min="3334" max="3334" width="52.7109375" style="488" customWidth="1"/>
    <col min="3335" max="3338" width="0" style="488" hidden="1" customWidth="1"/>
    <col min="3339" max="3339" width="12.28515625" style="488" customWidth="1"/>
    <col min="3340" max="3340" width="6.42578125" style="488" customWidth="1"/>
    <col min="3341" max="3341" width="12.28515625" style="488" customWidth="1"/>
    <col min="3342" max="3342" width="0" style="488" hidden="1" customWidth="1"/>
    <col min="3343" max="3343" width="3.7109375" style="488" customWidth="1"/>
    <col min="3344" max="3344" width="11.140625" style="488" bestFit="1" customWidth="1"/>
    <col min="3345" max="3346" width="10.5703125" style="488"/>
    <col min="3347" max="3347" width="11.140625" style="488" customWidth="1"/>
    <col min="3348" max="3577" width="10.5703125" style="488"/>
    <col min="3578" max="3585" width="0" style="488" hidden="1" customWidth="1"/>
    <col min="3586" max="3586" width="3.7109375" style="488" customWidth="1"/>
    <col min="3587" max="3587" width="3.85546875" style="488" customWidth="1"/>
    <col min="3588" max="3588" width="3.7109375" style="488" customWidth="1"/>
    <col min="3589" max="3589" width="12.7109375" style="488" customWidth="1"/>
    <col min="3590" max="3590" width="52.7109375" style="488" customWidth="1"/>
    <col min="3591" max="3594" width="0" style="488" hidden="1" customWidth="1"/>
    <col min="3595" max="3595" width="12.28515625" style="488" customWidth="1"/>
    <col min="3596" max="3596" width="6.42578125" style="488" customWidth="1"/>
    <col min="3597" max="3597" width="12.28515625" style="488" customWidth="1"/>
    <col min="3598" max="3598" width="0" style="488" hidden="1" customWidth="1"/>
    <col min="3599" max="3599" width="3.7109375" style="488" customWidth="1"/>
    <col min="3600" max="3600" width="11.140625" style="488" bestFit="1" customWidth="1"/>
    <col min="3601" max="3602" width="10.5703125" style="488"/>
    <col min="3603" max="3603" width="11.140625" style="488" customWidth="1"/>
    <col min="3604" max="3833" width="10.5703125" style="488"/>
    <col min="3834" max="3841" width="0" style="488" hidden="1" customWidth="1"/>
    <col min="3842" max="3842" width="3.7109375" style="488" customWidth="1"/>
    <col min="3843" max="3843" width="3.85546875" style="488" customWidth="1"/>
    <col min="3844" max="3844" width="3.7109375" style="488" customWidth="1"/>
    <col min="3845" max="3845" width="12.7109375" style="488" customWidth="1"/>
    <col min="3846" max="3846" width="52.7109375" style="488" customWidth="1"/>
    <col min="3847" max="3850" width="0" style="488" hidden="1" customWidth="1"/>
    <col min="3851" max="3851" width="12.28515625" style="488" customWidth="1"/>
    <col min="3852" max="3852" width="6.42578125" style="488" customWidth="1"/>
    <col min="3853" max="3853" width="12.28515625" style="488" customWidth="1"/>
    <col min="3854" max="3854" width="0" style="488" hidden="1" customWidth="1"/>
    <col min="3855" max="3855" width="3.7109375" style="488" customWidth="1"/>
    <col min="3856" max="3856" width="11.140625" style="488" bestFit="1" customWidth="1"/>
    <col min="3857" max="3858" width="10.5703125" style="488"/>
    <col min="3859" max="3859" width="11.140625" style="488" customWidth="1"/>
    <col min="3860" max="4089" width="10.5703125" style="488"/>
    <col min="4090" max="4097" width="0" style="488" hidden="1" customWidth="1"/>
    <col min="4098" max="4098" width="3.7109375" style="488" customWidth="1"/>
    <col min="4099" max="4099" width="3.85546875" style="488" customWidth="1"/>
    <col min="4100" max="4100" width="3.7109375" style="488" customWidth="1"/>
    <col min="4101" max="4101" width="12.7109375" style="488" customWidth="1"/>
    <col min="4102" max="4102" width="52.7109375" style="488" customWidth="1"/>
    <col min="4103" max="4106" width="0" style="488" hidden="1" customWidth="1"/>
    <col min="4107" max="4107" width="12.28515625" style="488" customWidth="1"/>
    <col min="4108" max="4108" width="6.42578125" style="488" customWidth="1"/>
    <col min="4109" max="4109" width="12.28515625" style="488" customWidth="1"/>
    <col min="4110" max="4110" width="0" style="488" hidden="1" customWidth="1"/>
    <col min="4111" max="4111" width="3.7109375" style="488" customWidth="1"/>
    <col min="4112" max="4112" width="11.140625" style="488" bestFit="1" customWidth="1"/>
    <col min="4113" max="4114" width="10.5703125" style="488"/>
    <col min="4115" max="4115" width="11.140625" style="488" customWidth="1"/>
    <col min="4116" max="4345" width="10.5703125" style="488"/>
    <col min="4346" max="4353" width="0" style="488" hidden="1" customWidth="1"/>
    <col min="4354" max="4354" width="3.7109375" style="488" customWidth="1"/>
    <col min="4355" max="4355" width="3.85546875" style="488" customWidth="1"/>
    <col min="4356" max="4356" width="3.7109375" style="488" customWidth="1"/>
    <col min="4357" max="4357" width="12.7109375" style="488" customWidth="1"/>
    <col min="4358" max="4358" width="52.7109375" style="488" customWidth="1"/>
    <col min="4359" max="4362" width="0" style="488" hidden="1" customWidth="1"/>
    <col min="4363" max="4363" width="12.28515625" style="488" customWidth="1"/>
    <col min="4364" max="4364" width="6.42578125" style="488" customWidth="1"/>
    <col min="4365" max="4365" width="12.28515625" style="488" customWidth="1"/>
    <col min="4366" max="4366" width="0" style="488" hidden="1" customWidth="1"/>
    <col min="4367" max="4367" width="3.7109375" style="488" customWidth="1"/>
    <col min="4368" max="4368" width="11.140625" style="488" bestFit="1" customWidth="1"/>
    <col min="4369" max="4370" width="10.5703125" style="488"/>
    <col min="4371" max="4371" width="11.140625" style="488" customWidth="1"/>
    <col min="4372" max="4601" width="10.5703125" style="488"/>
    <col min="4602" max="4609" width="0" style="488" hidden="1" customWidth="1"/>
    <col min="4610" max="4610" width="3.7109375" style="488" customWidth="1"/>
    <col min="4611" max="4611" width="3.85546875" style="488" customWidth="1"/>
    <col min="4612" max="4612" width="3.7109375" style="488" customWidth="1"/>
    <col min="4613" max="4613" width="12.7109375" style="488" customWidth="1"/>
    <col min="4614" max="4614" width="52.7109375" style="488" customWidth="1"/>
    <col min="4615" max="4618" width="0" style="488" hidden="1" customWidth="1"/>
    <col min="4619" max="4619" width="12.28515625" style="488" customWidth="1"/>
    <col min="4620" max="4620" width="6.42578125" style="488" customWidth="1"/>
    <col min="4621" max="4621" width="12.28515625" style="488" customWidth="1"/>
    <col min="4622" max="4622" width="0" style="488" hidden="1" customWidth="1"/>
    <col min="4623" max="4623" width="3.7109375" style="488" customWidth="1"/>
    <col min="4624" max="4624" width="11.140625" style="488" bestFit="1" customWidth="1"/>
    <col min="4625" max="4626" width="10.5703125" style="488"/>
    <col min="4627" max="4627" width="11.140625" style="488" customWidth="1"/>
    <col min="4628" max="4857" width="10.5703125" style="488"/>
    <col min="4858" max="4865" width="0" style="488" hidden="1" customWidth="1"/>
    <col min="4866" max="4866" width="3.7109375" style="488" customWidth="1"/>
    <col min="4867" max="4867" width="3.85546875" style="488" customWidth="1"/>
    <col min="4868" max="4868" width="3.7109375" style="488" customWidth="1"/>
    <col min="4869" max="4869" width="12.7109375" style="488" customWidth="1"/>
    <col min="4870" max="4870" width="52.7109375" style="488" customWidth="1"/>
    <col min="4871" max="4874" width="0" style="488" hidden="1" customWidth="1"/>
    <col min="4875" max="4875" width="12.28515625" style="488" customWidth="1"/>
    <col min="4876" max="4876" width="6.42578125" style="488" customWidth="1"/>
    <col min="4877" max="4877" width="12.28515625" style="488" customWidth="1"/>
    <col min="4878" max="4878" width="0" style="488" hidden="1" customWidth="1"/>
    <col min="4879" max="4879" width="3.7109375" style="488" customWidth="1"/>
    <col min="4880" max="4880" width="11.140625" style="488" bestFit="1" customWidth="1"/>
    <col min="4881" max="4882" width="10.5703125" style="488"/>
    <col min="4883" max="4883" width="11.140625" style="488" customWidth="1"/>
    <col min="4884" max="5113" width="10.5703125" style="488"/>
    <col min="5114" max="5121" width="0" style="488" hidden="1" customWidth="1"/>
    <col min="5122" max="5122" width="3.7109375" style="488" customWidth="1"/>
    <col min="5123" max="5123" width="3.85546875" style="488" customWidth="1"/>
    <col min="5124" max="5124" width="3.7109375" style="488" customWidth="1"/>
    <col min="5125" max="5125" width="12.7109375" style="488" customWidth="1"/>
    <col min="5126" max="5126" width="52.7109375" style="488" customWidth="1"/>
    <col min="5127" max="5130" width="0" style="488" hidden="1" customWidth="1"/>
    <col min="5131" max="5131" width="12.28515625" style="488" customWidth="1"/>
    <col min="5132" max="5132" width="6.42578125" style="488" customWidth="1"/>
    <col min="5133" max="5133" width="12.28515625" style="488" customWidth="1"/>
    <col min="5134" max="5134" width="0" style="488" hidden="1" customWidth="1"/>
    <col min="5135" max="5135" width="3.7109375" style="488" customWidth="1"/>
    <col min="5136" max="5136" width="11.140625" style="488" bestFit="1" customWidth="1"/>
    <col min="5137" max="5138" width="10.5703125" style="488"/>
    <col min="5139" max="5139" width="11.140625" style="488" customWidth="1"/>
    <col min="5140" max="5369" width="10.5703125" style="488"/>
    <col min="5370" max="5377" width="0" style="488" hidden="1" customWidth="1"/>
    <col min="5378" max="5378" width="3.7109375" style="488" customWidth="1"/>
    <col min="5379" max="5379" width="3.85546875" style="488" customWidth="1"/>
    <col min="5380" max="5380" width="3.7109375" style="488" customWidth="1"/>
    <col min="5381" max="5381" width="12.7109375" style="488" customWidth="1"/>
    <col min="5382" max="5382" width="52.7109375" style="488" customWidth="1"/>
    <col min="5383" max="5386" width="0" style="488" hidden="1" customWidth="1"/>
    <col min="5387" max="5387" width="12.28515625" style="488" customWidth="1"/>
    <col min="5388" max="5388" width="6.42578125" style="488" customWidth="1"/>
    <col min="5389" max="5389" width="12.28515625" style="488" customWidth="1"/>
    <col min="5390" max="5390" width="0" style="488" hidden="1" customWidth="1"/>
    <col min="5391" max="5391" width="3.7109375" style="488" customWidth="1"/>
    <col min="5392" max="5392" width="11.140625" style="488" bestFit="1" customWidth="1"/>
    <col min="5393" max="5394" width="10.5703125" style="488"/>
    <col min="5395" max="5395" width="11.140625" style="488" customWidth="1"/>
    <col min="5396" max="5625" width="10.5703125" style="488"/>
    <col min="5626" max="5633" width="0" style="488" hidden="1" customWidth="1"/>
    <col min="5634" max="5634" width="3.7109375" style="488" customWidth="1"/>
    <col min="5635" max="5635" width="3.85546875" style="488" customWidth="1"/>
    <col min="5636" max="5636" width="3.7109375" style="488" customWidth="1"/>
    <col min="5637" max="5637" width="12.7109375" style="488" customWidth="1"/>
    <col min="5638" max="5638" width="52.7109375" style="488" customWidth="1"/>
    <col min="5639" max="5642" width="0" style="488" hidden="1" customWidth="1"/>
    <col min="5643" max="5643" width="12.28515625" style="488" customWidth="1"/>
    <col min="5644" max="5644" width="6.42578125" style="488" customWidth="1"/>
    <col min="5645" max="5645" width="12.28515625" style="488" customWidth="1"/>
    <col min="5646" max="5646" width="0" style="488" hidden="1" customWidth="1"/>
    <col min="5647" max="5647" width="3.7109375" style="488" customWidth="1"/>
    <col min="5648" max="5648" width="11.140625" style="488" bestFit="1" customWidth="1"/>
    <col min="5649" max="5650" width="10.5703125" style="488"/>
    <col min="5651" max="5651" width="11.140625" style="488" customWidth="1"/>
    <col min="5652" max="5881" width="10.5703125" style="488"/>
    <col min="5882" max="5889" width="0" style="488" hidden="1" customWidth="1"/>
    <col min="5890" max="5890" width="3.7109375" style="488" customWidth="1"/>
    <col min="5891" max="5891" width="3.85546875" style="488" customWidth="1"/>
    <col min="5892" max="5892" width="3.7109375" style="488" customWidth="1"/>
    <col min="5893" max="5893" width="12.7109375" style="488" customWidth="1"/>
    <col min="5894" max="5894" width="52.7109375" style="488" customWidth="1"/>
    <col min="5895" max="5898" width="0" style="488" hidden="1" customWidth="1"/>
    <col min="5899" max="5899" width="12.28515625" style="488" customWidth="1"/>
    <col min="5900" max="5900" width="6.42578125" style="488" customWidth="1"/>
    <col min="5901" max="5901" width="12.28515625" style="488" customWidth="1"/>
    <col min="5902" max="5902" width="0" style="488" hidden="1" customWidth="1"/>
    <col min="5903" max="5903" width="3.7109375" style="488" customWidth="1"/>
    <col min="5904" max="5904" width="11.140625" style="488" bestFit="1" customWidth="1"/>
    <col min="5905" max="5906" width="10.5703125" style="488"/>
    <col min="5907" max="5907" width="11.140625" style="488" customWidth="1"/>
    <col min="5908" max="6137" width="10.5703125" style="488"/>
    <col min="6138" max="6145" width="0" style="488" hidden="1" customWidth="1"/>
    <col min="6146" max="6146" width="3.7109375" style="488" customWidth="1"/>
    <col min="6147" max="6147" width="3.85546875" style="488" customWidth="1"/>
    <col min="6148" max="6148" width="3.7109375" style="488" customWidth="1"/>
    <col min="6149" max="6149" width="12.7109375" style="488" customWidth="1"/>
    <col min="6150" max="6150" width="52.7109375" style="488" customWidth="1"/>
    <col min="6151" max="6154" width="0" style="488" hidden="1" customWidth="1"/>
    <col min="6155" max="6155" width="12.28515625" style="488" customWidth="1"/>
    <col min="6156" max="6156" width="6.42578125" style="488" customWidth="1"/>
    <col min="6157" max="6157" width="12.28515625" style="488" customWidth="1"/>
    <col min="6158" max="6158" width="0" style="488" hidden="1" customWidth="1"/>
    <col min="6159" max="6159" width="3.7109375" style="488" customWidth="1"/>
    <col min="6160" max="6160" width="11.140625" style="488" bestFit="1" customWidth="1"/>
    <col min="6161" max="6162" width="10.5703125" style="488"/>
    <col min="6163" max="6163" width="11.140625" style="488" customWidth="1"/>
    <col min="6164" max="6393" width="10.5703125" style="488"/>
    <col min="6394" max="6401" width="0" style="488" hidden="1" customWidth="1"/>
    <col min="6402" max="6402" width="3.7109375" style="488" customWidth="1"/>
    <col min="6403" max="6403" width="3.85546875" style="488" customWidth="1"/>
    <col min="6404" max="6404" width="3.7109375" style="488" customWidth="1"/>
    <col min="6405" max="6405" width="12.7109375" style="488" customWidth="1"/>
    <col min="6406" max="6406" width="52.7109375" style="488" customWidth="1"/>
    <col min="6407" max="6410" width="0" style="488" hidden="1" customWidth="1"/>
    <col min="6411" max="6411" width="12.28515625" style="488" customWidth="1"/>
    <col min="6412" max="6412" width="6.42578125" style="488" customWidth="1"/>
    <col min="6413" max="6413" width="12.28515625" style="488" customWidth="1"/>
    <col min="6414" max="6414" width="0" style="488" hidden="1" customWidth="1"/>
    <col min="6415" max="6415" width="3.7109375" style="488" customWidth="1"/>
    <col min="6416" max="6416" width="11.140625" style="488" bestFit="1" customWidth="1"/>
    <col min="6417" max="6418" width="10.5703125" style="488"/>
    <col min="6419" max="6419" width="11.140625" style="488" customWidth="1"/>
    <col min="6420" max="6649" width="10.5703125" style="488"/>
    <col min="6650" max="6657" width="0" style="488" hidden="1" customWidth="1"/>
    <col min="6658" max="6658" width="3.7109375" style="488" customWidth="1"/>
    <col min="6659" max="6659" width="3.85546875" style="488" customWidth="1"/>
    <col min="6660" max="6660" width="3.7109375" style="488" customWidth="1"/>
    <col min="6661" max="6661" width="12.7109375" style="488" customWidth="1"/>
    <col min="6662" max="6662" width="52.7109375" style="488" customWidth="1"/>
    <col min="6663" max="6666" width="0" style="488" hidden="1" customWidth="1"/>
    <col min="6667" max="6667" width="12.28515625" style="488" customWidth="1"/>
    <col min="6668" max="6668" width="6.42578125" style="488" customWidth="1"/>
    <col min="6669" max="6669" width="12.28515625" style="488" customWidth="1"/>
    <col min="6670" max="6670" width="0" style="488" hidden="1" customWidth="1"/>
    <col min="6671" max="6671" width="3.7109375" style="488" customWidth="1"/>
    <col min="6672" max="6672" width="11.140625" style="488" bestFit="1" customWidth="1"/>
    <col min="6673" max="6674" width="10.5703125" style="488"/>
    <col min="6675" max="6675" width="11.140625" style="488" customWidth="1"/>
    <col min="6676" max="6905" width="10.5703125" style="488"/>
    <col min="6906" max="6913" width="0" style="488" hidden="1" customWidth="1"/>
    <col min="6914" max="6914" width="3.7109375" style="488" customWidth="1"/>
    <col min="6915" max="6915" width="3.85546875" style="488" customWidth="1"/>
    <col min="6916" max="6916" width="3.7109375" style="488" customWidth="1"/>
    <col min="6917" max="6917" width="12.7109375" style="488" customWidth="1"/>
    <col min="6918" max="6918" width="52.7109375" style="488" customWidth="1"/>
    <col min="6919" max="6922" width="0" style="488" hidden="1" customWidth="1"/>
    <col min="6923" max="6923" width="12.28515625" style="488" customWidth="1"/>
    <col min="6924" max="6924" width="6.42578125" style="488" customWidth="1"/>
    <col min="6925" max="6925" width="12.28515625" style="488" customWidth="1"/>
    <col min="6926" max="6926" width="0" style="488" hidden="1" customWidth="1"/>
    <col min="6927" max="6927" width="3.7109375" style="488" customWidth="1"/>
    <col min="6928" max="6928" width="11.140625" style="488" bestFit="1" customWidth="1"/>
    <col min="6929" max="6930" width="10.5703125" style="488"/>
    <col min="6931" max="6931" width="11.140625" style="488" customWidth="1"/>
    <col min="6932" max="7161" width="10.5703125" style="488"/>
    <col min="7162" max="7169" width="0" style="488" hidden="1" customWidth="1"/>
    <col min="7170" max="7170" width="3.7109375" style="488" customWidth="1"/>
    <col min="7171" max="7171" width="3.85546875" style="488" customWidth="1"/>
    <col min="7172" max="7172" width="3.7109375" style="488" customWidth="1"/>
    <col min="7173" max="7173" width="12.7109375" style="488" customWidth="1"/>
    <col min="7174" max="7174" width="52.7109375" style="488" customWidth="1"/>
    <col min="7175" max="7178" width="0" style="488" hidden="1" customWidth="1"/>
    <col min="7179" max="7179" width="12.28515625" style="488" customWidth="1"/>
    <col min="7180" max="7180" width="6.42578125" style="488" customWidth="1"/>
    <col min="7181" max="7181" width="12.28515625" style="488" customWidth="1"/>
    <col min="7182" max="7182" width="0" style="488" hidden="1" customWidth="1"/>
    <col min="7183" max="7183" width="3.7109375" style="488" customWidth="1"/>
    <col min="7184" max="7184" width="11.140625" style="488" bestFit="1" customWidth="1"/>
    <col min="7185" max="7186" width="10.5703125" style="488"/>
    <col min="7187" max="7187" width="11.140625" style="488" customWidth="1"/>
    <col min="7188" max="7417" width="10.5703125" style="488"/>
    <col min="7418" max="7425" width="0" style="488" hidden="1" customWidth="1"/>
    <col min="7426" max="7426" width="3.7109375" style="488" customWidth="1"/>
    <col min="7427" max="7427" width="3.85546875" style="488" customWidth="1"/>
    <col min="7428" max="7428" width="3.7109375" style="488" customWidth="1"/>
    <col min="7429" max="7429" width="12.7109375" style="488" customWidth="1"/>
    <col min="7430" max="7430" width="52.7109375" style="488" customWidth="1"/>
    <col min="7431" max="7434" width="0" style="488" hidden="1" customWidth="1"/>
    <col min="7435" max="7435" width="12.28515625" style="488" customWidth="1"/>
    <col min="7436" max="7436" width="6.42578125" style="488" customWidth="1"/>
    <col min="7437" max="7437" width="12.28515625" style="488" customWidth="1"/>
    <col min="7438" max="7438" width="0" style="488" hidden="1" customWidth="1"/>
    <col min="7439" max="7439" width="3.7109375" style="488" customWidth="1"/>
    <col min="7440" max="7440" width="11.140625" style="488" bestFit="1" customWidth="1"/>
    <col min="7441" max="7442" width="10.5703125" style="488"/>
    <col min="7443" max="7443" width="11.140625" style="488" customWidth="1"/>
    <col min="7444" max="7673" width="10.5703125" style="488"/>
    <col min="7674" max="7681" width="0" style="488" hidden="1" customWidth="1"/>
    <col min="7682" max="7682" width="3.7109375" style="488" customWidth="1"/>
    <col min="7683" max="7683" width="3.85546875" style="488" customWidth="1"/>
    <col min="7684" max="7684" width="3.7109375" style="488" customWidth="1"/>
    <col min="7685" max="7685" width="12.7109375" style="488" customWidth="1"/>
    <col min="7686" max="7686" width="52.7109375" style="488" customWidth="1"/>
    <col min="7687" max="7690" width="0" style="488" hidden="1" customWidth="1"/>
    <col min="7691" max="7691" width="12.28515625" style="488" customWidth="1"/>
    <col min="7692" max="7692" width="6.42578125" style="488" customWidth="1"/>
    <col min="7693" max="7693" width="12.28515625" style="488" customWidth="1"/>
    <col min="7694" max="7694" width="0" style="488" hidden="1" customWidth="1"/>
    <col min="7695" max="7695" width="3.7109375" style="488" customWidth="1"/>
    <col min="7696" max="7696" width="11.140625" style="488" bestFit="1" customWidth="1"/>
    <col min="7697" max="7698" width="10.5703125" style="488"/>
    <col min="7699" max="7699" width="11.140625" style="488" customWidth="1"/>
    <col min="7700" max="7929" width="10.5703125" style="488"/>
    <col min="7930" max="7937" width="0" style="488" hidden="1" customWidth="1"/>
    <col min="7938" max="7938" width="3.7109375" style="488" customWidth="1"/>
    <col min="7939" max="7939" width="3.85546875" style="488" customWidth="1"/>
    <col min="7940" max="7940" width="3.7109375" style="488" customWidth="1"/>
    <col min="7941" max="7941" width="12.7109375" style="488" customWidth="1"/>
    <col min="7942" max="7942" width="52.7109375" style="488" customWidth="1"/>
    <col min="7943" max="7946" width="0" style="488" hidden="1" customWidth="1"/>
    <col min="7947" max="7947" width="12.28515625" style="488" customWidth="1"/>
    <col min="7948" max="7948" width="6.42578125" style="488" customWidth="1"/>
    <col min="7949" max="7949" width="12.28515625" style="488" customWidth="1"/>
    <col min="7950" max="7950" width="0" style="488" hidden="1" customWidth="1"/>
    <col min="7951" max="7951" width="3.7109375" style="488" customWidth="1"/>
    <col min="7952" max="7952" width="11.140625" style="488" bestFit="1" customWidth="1"/>
    <col min="7953" max="7954" width="10.5703125" style="488"/>
    <col min="7955" max="7955" width="11.140625" style="488" customWidth="1"/>
    <col min="7956" max="8185" width="10.5703125" style="488"/>
    <col min="8186" max="8193" width="0" style="488" hidden="1" customWidth="1"/>
    <col min="8194" max="8194" width="3.7109375" style="488" customWidth="1"/>
    <col min="8195" max="8195" width="3.85546875" style="488" customWidth="1"/>
    <col min="8196" max="8196" width="3.7109375" style="488" customWidth="1"/>
    <col min="8197" max="8197" width="12.7109375" style="488" customWidth="1"/>
    <col min="8198" max="8198" width="52.7109375" style="488" customWidth="1"/>
    <col min="8199" max="8202" width="0" style="488" hidden="1" customWidth="1"/>
    <col min="8203" max="8203" width="12.28515625" style="488" customWidth="1"/>
    <col min="8204" max="8204" width="6.42578125" style="488" customWidth="1"/>
    <col min="8205" max="8205" width="12.28515625" style="488" customWidth="1"/>
    <col min="8206" max="8206" width="0" style="488" hidden="1" customWidth="1"/>
    <col min="8207" max="8207" width="3.7109375" style="488" customWidth="1"/>
    <col min="8208" max="8208" width="11.140625" style="488" bestFit="1" customWidth="1"/>
    <col min="8209" max="8210" width="10.5703125" style="488"/>
    <col min="8211" max="8211" width="11.140625" style="488" customWidth="1"/>
    <col min="8212" max="8441" width="10.5703125" style="488"/>
    <col min="8442" max="8449" width="0" style="488" hidden="1" customWidth="1"/>
    <col min="8450" max="8450" width="3.7109375" style="488" customWidth="1"/>
    <col min="8451" max="8451" width="3.85546875" style="488" customWidth="1"/>
    <col min="8452" max="8452" width="3.7109375" style="488" customWidth="1"/>
    <col min="8453" max="8453" width="12.7109375" style="488" customWidth="1"/>
    <col min="8454" max="8454" width="52.7109375" style="488" customWidth="1"/>
    <col min="8455" max="8458" width="0" style="488" hidden="1" customWidth="1"/>
    <col min="8459" max="8459" width="12.28515625" style="488" customWidth="1"/>
    <col min="8460" max="8460" width="6.42578125" style="488" customWidth="1"/>
    <col min="8461" max="8461" width="12.28515625" style="488" customWidth="1"/>
    <col min="8462" max="8462" width="0" style="488" hidden="1" customWidth="1"/>
    <col min="8463" max="8463" width="3.7109375" style="488" customWidth="1"/>
    <col min="8464" max="8464" width="11.140625" style="488" bestFit="1" customWidth="1"/>
    <col min="8465" max="8466" width="10.5703125" style="488"/>
    <col min="8467" max="8467" width="11.140625" style="488" customWidth="1"/>
    <col min="8468" max="8697" width="10.5703125" style="488"/>
    <col min="8698" max="8705" width="0" style="488" hidden="1" customWidth="1"/>
    <col min="8706" max="8706" width="3.7109375" style="488" customWidth="1"/>
    <col min="8707" max="8707" width="3.85546875" style="488" customWidth="1"/>
    <col min="8708" max="8708" width="3.7109375" style="488" customWidth="1"/>
    <col min="8709" max="8709" width="12.7109375" style="488" customWidth="1"/>
    <col min="8710" max="8710" width="52.7109375" style="488" customWidth="1"/>
    <col min="8711" max="8714" width="0" style="488" hidden="1" customWidth="1"/>
    <col min="8715" max="8715" width="12.28515625" style="488" customWidth="1"/>
    <col min="8716" max="8716" width="6.42578125" style="488" customWidth="1"/>
    <col min="8717" max="8717" width="12.28515625" style="488" customWidth="1"/>
    <col min="8718" max="8718" width="0" style="488" hidden="1" customWidth="1"/>
    <col min="8719" max="8719" width="3.7109375" style="488" customWidth="1"/>
    <col min="8720" max="8720" width="11.140625" style="488" bestFit="1" customWidth="1"/>
    <col min="8721" max="8722" width="10.5703125" style="488"/>
    <col min="8723" max="8723" width="11.140625" style="488" customWidth="1"/>
    <col min="8724" max="8953" width="10.5703125" style="488"/>
    <col min="8954" max="8961" width="0" style="488" hidden="1" customWidth="1"/>
    <col min="8962" max="8962" width="3.7109375" style="488" customWidth="1"/>
    <col min="8963" max="8963" width="3.85546875" style="488" customWidth="1"/>
    <col min="8964" max="8964" width="3.7109375" style="488" customWidth="1"/>
    <col min="8965" max="8965" width="12.7109375" style="488" customWidth="1"/>
    <col min="8966" max="8966" width="52.7109375" style="488" customWidth="1"/>
    <col min="8967" max="8970" width="0" style="488" hidden="1" customWidth="1"/>
    <col min="8971" max="8971" width="12.28515625" style="488" customWidth="1"/>
    <col min="8972" max="8972" width="6.42578125" style="488" customWidth="1"/>
    <col min="8973" max="8973" width="12.28515625" style="488" customWidth="1"/>
    <col min="8974" max="8974" width="0" style="488" hidden="1" customWidth="1"/>
    <col min="8975" max="8975" width="3.7109375" style="488" customWidth="1"/>
    <col min="8976" max="8976" width="11.140625" style="488" bestFit="1" customWidth="1"/>
    <col min="8977" max="8978" width="10.5703125" style="488"/>
    <col min="8979" max="8979" width="11.140625" style="488" customWidth="1"/>
    <col min="8980" max="9209" width="10.5703125" style="488"/>
    <col min="9210" max="9217" width="0" style="488" hidden="1" customWidth="1"/>
    <col min="9218" max="9218" width="3.7109375" style="488" customWidth="1"/>
    <col min="9219" max="9219" width="3.85546875" style="488" customWidth="1"/>
    <col min="9220" max="9220" width="3.7109375" style="488" customWidth="1"/>
    <col min="9221" max="9221" width="12.7109375" style="488" customWidth="1"/>
    <col min="9222" max="9222" width="52.7109375" style="488" customWidth="1"/>
    <col min="9223" max="9226" width="0" style="488" hidden="1" customWidth="1"/>
    <col min="9227" max="9227" width="12.28515625" style="488" customWidth="1"/>
    <col min="9228" max="9228" width="6.42578125" style="488" customWidth="1"/>
    <col min="9229" max="9229" width="12.28515625" style="488" customWidth="1"/>
    <col min="9230" max="9230" width="0" style="488" hidden="1" customWidth="1"/>
    <col min="9231" max="9231" width="3.7109375" style="488" customWidth="1"/>
    <col min="9232" max="9232" width="11.140625" style="488" bestFit="1" customWidth="1"/>
    <col min="9233" max="9234" width="10.5703125" style="488"/>
    <col min="9235" max="9235" width="11.140625" style="488" customWidth="1"/>
    <col min="9236" max="9465" width="10.5703125" style="488"/>
    <col min="9466" max="9473" width="0" style="488" hidden="1" customWidth="1"/>
    <col min="9474" max="9474" width="3.7109375" style="488" customWidth="1"/>
    <col min="9475" max="9475" width="3.85546875" style="488" customWidth="1"/>
    <col min="9476" max="9476" width="3.7109375" style="488" customWidth="1"/>
    <col min="9477" max="9477" width="12.7109375" style="488" customWidth="1"/>
    <col min="9478" max="9478" width="52.7109375" style="488" customWidth="1"/>
    <col min="9479" max="9482" width="0" style="488" hidden="1" customWidth="1"/>
    <col min="9483" max="9483" width="12.28515625" style="488" customWidth="1"/>
    <col min="9484" max="9484" width="6.42578125" style="488" customWidth="1"/>
    <col min="9485" max="9485" width="12.28515625" style="488" customWidth="1"/>
    <col min="9486" max="9486" width="0" style="488" hidden="1" customWidth="1"/>
    <col min="9487" max="9487" width="3.7109375" style="488" customWidth="1"/>
    <col min="9488" max="9488" width="11.140625" style="488" bestFit="1" customWidth="1"/>
    <col min="9489" max="9490" width="10.5703125" style="488"/>
    <col min="9491" max="9491" width="11.140625" style="488" customWidth="1"/>
    <col min="9492" max="9721" width="10.5703125" style="488"/>
    <col min="9722" max="9729" width="0" style="488" hidden="1" customWidth="1"/>
    <col min="9730" max="9730" width="3.7109375" style="488" customWidth="1"/>
    <col min="9731" max="9731" width="3.85546875" style="488" customWidth="1"/>
    <col min="9732" max="9732" width="3.7109375" style="488" customWidth="1"/>
    <col min="9733" max="9733" width="12.7109375" style="488" customWidth="1"/>
    <col min="9734" max="9734" width="52.7109375" style="488" customWidth="1"/>
    <col min="9735" max="9738" width="0" style="488" hidden="1" customWidth="1"/>
    <col min="9739" max="9739" width="12.28515625" style="488" customWidth="1"/>
    <col min="9740" max="9740" width="6.42578125" style="488" customWidth="1"/>
    <col min="9741" max="9741" width="12.28515625" style="488" customWidth="1"/>
    <col min="9742" max="9742" width="0" style="488" hidden="1" customWidth="1"/>
    <col min="9743" max="9743" width="3.7109375" style="488" customWidth="1"/>
    <col min="9744" max="9744" width="11.140625" style="488" bestFit="1" customWidth="1"/>
    <col min="9745" max="9746" width="10.5703125" style="488"/>
    <col min="9747" max="9747" width="11.140625" style="488" customWidth="1"/>
    <col min="9748" max="9977" width="10.5703125" style="488"/>
    <col min="9978" max="9985" width="0" style="488" hidden="1" customWidth="1"/>
    <col min="9986" max="9986" width="3.7109375" style="488" customWidth="1"/>
    <col min="9987" max="9987" width="3.85546875" style="488" customWidth="1"/>
    <col min="9988" max="9988" width="3.7109375" style="488" customWidth="1"/>
    <col min="9989" max="9989" width="12.7109375" style="488" customWidth="1"/>
    <col min="9990" max="9990" width="52.7109375" style="488" customWidth="1"/>
    <col min="9991" max="9994" width="0" style="488" hidden="1" customWidth="1"/>
    <col min="9995" max="9995" width="12.28515625" style="488" customWidth="1"/>
    <col min="9996" max="9996" width="6.42578125" style="488" customWidth="1"/>
    <col min="9997" max="9997" width="12.28515625" style="488" customWidth="1"/>
    <col min="9998" max="9998" width="0" style="488" hidden="1" customWidth="1"/>
    <col min="9999" max="9999" width="3.7109375" style="488" customWidth="1"/>
    <col min="10000" max="10000" width="11.140625" style="488" bestFit="1" customWidth="1"/>
    <col min="10001" max="10002" width="10.5703125" style="488"/>
    <col min="10003" max="10003" width="11.140625" style="488" customWidth="1"/>
    <col min="10004" max="10233" width="10.5703125" style="488"/>
    <col min="10234" max="10241" width="0" style="488" hidden="1" customWidth="1"/>
    <col min="10242" max="10242" width="3.7109375" style="488" customWidth="1"/>
    <col min="10243" max="10243" width="3.85546875" style="488" customWidth="1"/>
    <col min="10244" max="10244" width="3.7109375" style="488" customWidth="1"/>
    <col min="10245" max="10245" width="12.7109375" style="488" customWidth="1"/>
    <col min="10246" max="10246" width="52.7109375" style="488" customWidth="1"/>
    <col min="10247" max="10250" width="0" style="488" hidden="1" customWidth="1"/>
    <col min="10251" max="10251" width="12.28515625" style="488" customWidth="1"/>
    <col min="10252" max="10252" width="6.42578125" style="488" customWidth="1"/>
    <col min="10253" max="10253" width="12.28515625" style="488" customWidth="1"/>
    <col min="10254" max="10254" width="0" style="488" hidden="1" customWidth="1"/>
    <col min="10255" max="10255" width="3.7109375" style="488" customWidth="1"/>
    <col min="10256" max="10256" width="11.140625" style="488" bestFit="1" customWidth="1"/>
    <col min="10257" max="10258" width="10.5703125" style="488"/>
    <col min="10259" max="10259" width="11.140625" style="488" customWidth="1"/>
    <col min="10260" max="10489" width="10.5703125" style="488"/>
    <col min="10490" max="10497" width="0" style="488" hidden="1" customWidth="1"/>
    <col min="10498" max="10498" width="3.7109375" style="488" customWidth="1"/>
    <col min="10499" max="10499" width="3.85546875" style="488" customWidth="1"/>
    <col min="10500" max="10500" width="3.7109375" style="488" customWidth="1"/>
    <col min="10501" max="10501" width="12.7109375" style="488" customWidth="1"/>
    <col min="10502" max="10502" width="52.7109375" style="488" customWidth="1"/>
    <col min="10503" max="10506" width="0" style="488" hidden="1" customWidth="1"/>
    <col min="10507" max="10507" width="12.28515625" style="488" customWidth="1"/>
    <col min="10508" max="10508" width="6.42578125" style="488" customWidth="1"/>
    <col min="10509" max="10509" width="12.28515625" style="488" customWidth="1"/>
    <col min="10510" max="10510" width="0" style="488" hidden="1" customWidth="1"/>
    <col min="10511" max="10511" width="3.7109375" style="488" customWidth="1"/>
    <col min="10512" max="10512" width="11.140625" style="488" bestFit="1" customWidth="1"/>
    <col min="10513" max="10514" width="10.5703125" style="488"/>
    <col min="10515" max="10515" width="11.140625" style="488" customWidth="1"/>
    <col min="10516" max="10745" width="10.5703125" style="488"/>
    <col min="10746" max="10753" width="0" style="488" hidden="1" customWidth="1"/>
    <col min="10754" max="10754" width="3.7109375" style="488" customWidth="1"/>
    <col min="10755" max="10755" width="3.85546875" style="488" customWidth="1"/>
    <col min="10756" max="10756" width="3.7109375" style="488" customWidth="1"/>
    <col min="10757" max="10757" width="12.7109375" style="488" customWidth="1"/>
    <col min="10758" max="10758" width="52.7109375" style="488" customWidth="1"/>
    <col min="10759" max="10762" width="0" style="488" hidden="1" customWidth="1"/>
    <col min="10763" max="10763" width="12.28515625" style="488" customWidth="1"/>
    <col min="10764" max="10764" width="6.42578125" style="488" customWidth="1"/>
    <col min="10765" max="10765" width="12.28515625" style="488" customWidth="1"/>
    <col min="10766" max="10766" width="0" style="488" hidden="1" customWidth="1"/>
    <col min="10767" max="10767" width="3.7109375" style="488" customWidth="1"/>
    <col min="10768" max="10768" width="11.140625" style="488" bestFit="1" customWidth="1"/>
    <col min="10769" max="10770" width="10.5703125" style="488"/>
    <col min="10771" max="10771" width="11.140625" style="488" customWidth="1"/>
    <col min="10772" max="11001" width="10.5703125" style="488"/>
    <col min="11002" max="11009" width="0" style="488" hidden="1" customWidth="1"/>
    <col min="11010" max="11010" width="3.7109375" style="488" customWidth="1"/>
    <col min="11011" max="11011" width="3.85546875" style="488" customWidth="1"/>
    <col min="11012" max="11012" width="3.7109375" style="488" customWidth="1"/>
    <col min="11013" max="11013" width="12.7109375" style="488" customWidth="1"/>
    <col min="11014" max="11014" width="52.7109375" style="488" customWidth="1"/>
    <col min="11015" max="11018" width="0" style="488" hidden="1" customWidth="1"/>
    <col min="11019" max="11019" width="12.28515625" style="488" customWidth="1"/>
    <col min="11020" max="11020" width="6.42578125" style="488" customWidth="1"/>
    <col min="11021" max="11021" width="12.28515625" style="488" customWidth="1"/>
    <col min="11022" max="11022" width="0" style="488" hidden="1" customWidth="1"/>
    <col min="11023" max="11023" width="3.7109375" style="488" customWidth="1"/>
    <col min="11024" max="11024" width="11.140625" style="488" bestFit="1" customWidth="1"/>
    <col min="11025" max="11026" width="10.5703125" style="488"/>
    <col min="11027" max="11027" width="11.140625" style="488" customWidth="1"/>
    <col min="11028" max="11257" width="10.5703125" style="488"/>
    <col min="11258" max="11265" width="0" style="488" hidden="1" customWidth="1"/>
    <col min="11266" max="11266" width="3.7109375" style="488" customWidth="1"/>
    <col min="11267" max="11267" width="3.85546875" style="488" customWidth="1"/>
    <col min="11268" max="11268" width="3.7109375" style="488" customWidth="1"/>
    <col min="11269" max="11269" width="12.7109375" style="488" customWidth="1"/>
    <col min="11270" max="11270" width="52.7109375" style="488" customWidth="1"/>
    <col min="11271" max="11274" width="0" style="488" hidden="1" customWidth="1"/>
    <col min="11275" max="11275" width="12.28515625" style="488" customWidth="1"/>
    <col min="11276" max="11276" width="6.42578125" style="488" customWidth="1"/>
    <col min="11277" max="11277" width="12.28515625" style="488" customWidth="1"/>
    <col min="11278" max="11278" width="0" style="488" hidden="1" customWidth="1"/>
    <col min="11279" max="11279" width="3.7109375" style="488" customWidth="1"/>
    <col min="11280" max="11280" width="11.140625" style="488" bestFit="1" customWidth="1"/>
    <col min="11281" max="11282" width="10.5703125" style="488"/>
    <col min="11283" max="11283" width="11.140625" style="488" customWidth="1"/>
    <col min="11284" max="11513" width="10.5703125" style="488"/>
    <col min="11514" max="11521" width="0" style="488" hidden="1" customWidth="1"/>
    <col min="11522" max="11522" width="3.7109375" style="488" customWidth="1"/>
    <col min="11523" max="11523" width="3.85546875" style="488" customWidth="1"/>
    <col min="11524" max="11524" width="3.7109375" style="488" customWidth="1"/>
    <col min="11525" max="11525" width="12.7109375" style="488" customWidth="1"/>
    <col min="11526" max="11526" width="52.7109375" style="488" customWidth="1"/>
    <col min="11527" max="11530" width="0" style="488" hidden="1" customWidth="1"/>
    <col min="11531" max="11531" width="12.28515625" style="488" customWidth="1"/>
    <col min="11532" max="11532" width="6.42578125" style="488" customWidth="1"/>
    <col min="11533" max="11533" width="12.28515625" style="488" customWidth="1"/>
    <col min="11534" max="11534" width="0" style="488" hidden="1" customWidth="1"/>
    <col min="11535" max="11535" width="3.7109375" style="488" customWidth="1"/>
    <col min="11536" max="11536" width="11.140625" style="488" bestFit="1" customWidth="1"/>
    <col min="11537" max="11538" width="10.5703125" style="488"/>
    <col min="11539" max="11539" width="11.140625" style="488" customWidth="1"/>
    <col min="11540" max="11769" width="10.5703125" style="488"/>
    <col min="11770" max="11777" width="0" style="488" hidden="1" customWidth="1"/>
    <col min="11778" max="11778" width="3.7109375" style="488" customWidth="1"/>
    <col min="11779" max="11779" width="3.85546875" style="488" customWidth="1"/>
    <col min="11780" max="11780" width="3.7109375" style="488" customWidth="1"/>
    <col min="11781" max="11781" width="12.7109375" style="488" customWidth="1"/>
    <col min="11782" max="11782" width="52.7109375" style="488" customWidth="1"/>
    <col min="11783" max="11786" width="0" style="488" hidden="1" customWidth="1"/>
    <col min="11787" max="11787" width="12.28515625" style="488" customWidth="1"/>
    <col min="11788" max="11788" width="6.42578125" style="488" customWidth="1"/>
    <col min="11789" max="11789" width="12.28515625" style="488" customWidth="1"/>
    <col min="11790" max="11790" width="0" style="488" hidden="1" customWidth="1"/>
    <col min="11791" max="11791" width="3.7109375" style="488" customWidth="1"/>
    <col min="11792" max="11792" width="11.140625" style="488" bestFit="1" customWidth="1"/>
    <col min="11793" max="11794" width="10.5703125" style="488"/>
    <col min="11795" max="11795" width="11.140625" style="488" customWidth="1"/>
    <col min="11796" max="12025" width="10.5703125" style="488"/>
    <col min="12026" max="12033" width="0" style="488" hidden="1" customWidth="1"/>
    <col min="12034" max="12034" width="3.7109375" style="488" customWidth="1"/>
    <col min="12035" max="12035" width="3.85546875" style="488" customWidth="1"/>
    <col min="12036" max="12036" width="3.7109375" style="488" customWidth="1"/>
    <col min="12037" max="12037" width="12.7109375" style="488" customWidth="1"/>
    <col min="12038" max="12038" width="52.7109375" style="488" customWidth="1"/>
    <col min="12039" max="12042" width="0" style="488" hidden="1" customWidth="1"/>
    <col min="12043" max="12043" width="12.28515625" style="488" customWidth="1"/>
    <col min="12044" max="12044" width="6.42578125" style="488" customWidth="1"/>
    <col min="12045" max="12045" width="12.28515625" style="488" customWidth="1"/>
    <col min="12046" max="12046" width="0" style="488" hidden="1" customWidth="1"/>
    <col min="12047" max="12047" width="3.7109375" style="488" customWidth="1"/>
    <col min="12048" max="12048" width="11.140625" style="488" bestFit="1" customWidth="1"/>
    <col min="12049" max="12050" width="10.5703125" style="488"/>
    <col min="12051" max="12051" width="11.140625" style="488" customWidth="1"/>
    <col min="12052" max="12281" width="10.5703125" style="488"/>
    <col min="12282" max="12289" width="0" style="488" hidden="1" customWidth="1"/>
    <col min="12290" max="12290" width="3.7109375" style="488" customWidth="1"/>
    <col min="12291" max="12291" width="3.85546875" style="488" customWidth="1"/>
    <col min="12292" max="12292" width="3.7109375" style="488" customWidth="1"/>
    <col min="12293" max="12293" width="12.7109375" style="488" customWidth="1"/>
    <col min="12294" max="12294" width="52.7109375" style="488" customWidth="1"/>
    <col min="12295" max="12298" width="0" style="488" hidden="1" customWidth="1"/>
    <col min="12299" max="12299" width="12.28515625" style="488" customWidth="1"/>
    <col min="12300" max="12300" width="6.42578125" style="488" customWidth="1"/>
    <col min="12301" max="12301" width="12.28515625" style="488" customWidth="1"/>
    <col min="12302" max="12302" width="0" style="488" hidden="1" customWidth="1"/>
    <col min="12303" max="12303" width="3.7109375" style="488" customWidth="1"/>
    <col min="12304" max="12304" width="11.140625" style="488" bestFit="1" customWidth="1"/>
    <col min="12305" max="12306" width="10.5703125" style="488"/>
    <col min="12307" max="12307" width="11.140625" style="488" customWidth="1"/>
    <col min="12308" max="12537" width="10.5703125" style="488"/>
    <col min="12538" max="12545" width="0" style="488" hidden="1" customWidth="1"/>
    <col min="12546" max="12546" width="3.7109375" style="488" customWidth="1"/>
    <col min="12547" max="12547" width="3.85546875" style="488" customWidth="1"/>
    <col min="12548" max="12548" width="3.7109375" style="488" customWidth="1"/>
    <col min="12549" max="12549" width="12.7109375" style="488" customWidth="1"/>
    <col min="12550" max="12550" width="52.7109375" style="488" customWidth="1"/>
    <col min="12551" max="12554" width="0" style="488" hidden="1" customWidth="1"/>
    <col min="12555" max="12555" width="12.28515625" style="488" customWidth="1"/>
    <col min="12556" max="12556" width="6.42578125" style="488" customWidth="1"/>
    <col min="12557" max="12557" width="12.28515625" style="488" customWidth="1"/>
    <col min="12558" max="12558" width="0" style="488" hidden="1" customWidth="1"/>
    <col min="12559" max="12559" width="3.7109375" style="488" customWidth="1"/>
    <col min="12560" max="12560" width="11.140625" style="488" bestFit="1" customWidth="1"/>
    <col min="12561" max="12562" width="10.5703125" style="488"/>
    <col min="12563" max="12563" width="11.140625" style="488" customWidth="1"/>
    <col min="12564" max="12793" width="10.5703125" style="488"/>
    <col min="12794" max="12801" width="0" style="488" hidden="1" customWidth="1"/>
    <col min="12802" max="12802" width="3.7109375" style="488" customWidth="1"/>
    <col min="12803" max="12803" width="3.85546875" style="488" customWidth="1"/>
    <col min="12804" max="12804" width="3.7109375" style="488" customWidth="1"/>
    <col min="12805" max="12805" width="12.7109375" style="488" customWidth="1"/>
    <col min="12806" max="12806" width="52.7109375" style="488" customWidth="1"/>
    <col min="12807" max="12810" width="0" style="488" hidden="1" customWidth="1"/>
    <col min="12811" max="12811" width="12.28515625" style="488" customWidth="1"/>
    <col min="12812" max="12812" width="6.42578125" style="488" customWidth="1"/>
    <col min="12813" max="12813" width="12.28515625" style="488" customWidth="1"/>
    <col min="12814" max="12814" width="0" style="488" hidden="1" customWidth="1"/>
    <col min="12815" max="12815" width="3.7109375" style="488" customWidth="1"/>
    <col min="12816" max="12816" width="11.140625" style="488" bestFit="1" customWidth="1"/>
    <col min="12817" max="12818" width="10.5703125" style="488"/>
    <col min="12819" max="12819" width="11.140625" style="488" customWidth="1"/>
    <col min="12820" max="13049" width="10.5703125" style="488"/>
    <col min="13050" max="13057" width="0" style="488" hidden="1" customWidth="1"/>
    <col min="13058" max="13058" width="3.7109375" style="488" customWidth="1"/>
    <col min="13059" max="13059" width="3.85546875" style="488" customWidth="1"/>
    <col min="13060" max="13060" width="3.7109375" style="488" customWidth="1"/>
    <col min="13061" max="13061" width="12.7109375" style="488" customWidth="1"/>
    <col min="13062" max="13062" width="52.7109375" style="488" customWidth="1"/>
    <col min="13063" max="13066" width="0" style="488" hidden="1" customWidth="1"/>
    <col min="13067" max="13067" width="12.28515625" style="488" customWidth="1"/>
    <col min="13068" max="13068" width="6.42578125" style="488" customWidth="1"/>
    <col min="13069" max="13069" width="12.28515625" style="488" customWidth="1"/>
    <col min="13070" max="13070" width="0" style="488" hidden="1" customWidth="1"/>
    <col min="13071" max="13071" width="3.7109375" style="488" customWidth="1"/>
    <col min="13072" max="13072" width="11.140625" style="488" bestFit="1" customWidth="1"/>
    <col min="13073" max="13074" width="10.5703125" style="488"/>
    <col min="13075" max="13075" width="11.140625" style="488" customWidth="1"/>
    <col min="13076" max="13305" width="10.5703125" style="488"/>
    <col min="13306" max="13313" width="0" style="488" hidden="1" customWidth="1"/>
    <col min="13314" max="13314" width="3.7109375" style="488" customWidth="1"/>
    <col min="13315" max="13315" width="3.85546875" style="488" customWidth="1"/>
    <col min="13316" max="13316" width="3.7109375" style="488" customWidth="1"/>
    <col min="13317" max="13317" width="12.7109375" style="488" customWidth="1"/>
    <col min="13318" max="13318" width="52.7109375" style="488" customWidth="1"/>
    <col min="13319" max="13322" width="0" style="488" hidden="1" customWidth="1"/>
    <col min="13323" max="13323" width="12.28515625" style="488" customWidth="1"/>
    <col min="13324" max="13324" width="6.42578125" style="488" customWidth="1"/>
    <col min="13325" max="13325" width="12.28515625" style="488" customWidth="1"/>
    <col min="13326" max="13326" width="0" style="488" hidden="1" customWidth="1"/>
    <col min="13327" max="13327" width="3.7109375" style="488" customWidth="1"/>
    <col min="13328" max="13328" width="11.140625" style="488" bestFit="1" customWidth="1"/>
    <col min="13329" max="13330" width="10.5703125" style="488"/>
    <col min="13331" max="13331" width="11.140625" style="488" customWidth="1"/>
    <col min="13332" max="13561" width="10.5703125" style="488"/>
    <col min="13562" max="13569" width="0" style="488" hidden="1" customWidth="1"/>
    <col min="13570" max="13570" width="3.7109375" style="488" customWidth="1"/>
    <col min="13571" max="13571" width="3.85546875" style="488" customWidth="1"/>
    <col min="13572" max="13572" width="3.7109375" style="488" customWidth="1"/>
    <col min="13573" max="13573" width="12.7109375" style="488" customWidth="1"/>
    <col min="13574" max="13574" width="52.7109375" style="488" customWidth="1"/>
    <col min="13575" max="13578" width="0" style="488" hidden="1" customWidth="1"/>
    <col min="13579" max="13579" width="12.28515625" style="488" customWidth="1"/>
    <col min="13580" max="13580" width="6.42578125" style="488" customWidth="1"/>
    <col min="13581" max="13581" width="12.28515625" style="488" customWidth="1"/>
    <col min="13582" max="13582" width="0" style="488" hidden="1" customWidth="1"/>
    <col min="13583" max="13583" width="3.7109375" style="488" customWidth="1"/>
    <col min="13584" max="13584" width="11.140625" style="488" bestFit="1" customWidth="1"/>
    <col min="13585" max="13586" width="10.5703125" style="488"/>
    <col min="13587" max="13587" width="11.140625" style="488" customWidth="1"/>
    <col min="13588" max="13817" width="10.5703125" style="488"/>
    <col min="13818" max="13825" width="0" style="488" hidden="1" customWidth="1"/>
    <col min="13826" max="13826" width="3.7109375" style="488" customWidth="1"/>
    <col min="13827" max="13827" width="3.85546875" style="488" customWidth="1"/>
    <col min="13828" max="13828" width="3.7109375" style="488" customWidth="1"/>
    <col min="13829" max="13829" width="12.7109375" style="488" customWidth="1"/>
    <col min="13830" max="13830" width="52.7109375" style="488" customWidth="1"/>
    <col min="13831" max="13834" width="0" style="488" hidden="1" customWidth="1"/>
    <col min="13835" max="13835" width="12.28515625" style="488" customWidth="1"/>
    <col min="13836" max="13836" width="6.42578125" style="488" customWidth="1"/>
    <col min="13837" max="13837" width="12.28515625" style="488" customWidth="1"/>
    <col min="13838" max="13838" width="0" style="488" hidden="1" customWidth="1"/>
    <col min="13839" max="13839" width="3.7109375" style="488" customWidth="1"/>
    <col min="13840" max="13840" width="11.140625" style="488" bestFit="1" customWidth="1"/>
    <col min="13841" max="13842" width="10.5703125" style="488"/>
    <col min="13843" max="13843" width="11.140625" style="488" customWidth="1"/>
    <col min="13844" max="14073" width="10.5703125" style="488"/>
    <col min="14074" max="14081" width="0" style="488" hidden="1" customWidth="1"/>
    <col min="14082" max="14082" width="3.7109375" style="488" customWidth="1"/>
    <col min="14083" max="14083" width="3.85546875" style="488" customWidth="1"/>
    <col min="14084" max="14084" width="3.7109375" style="488" customWidth="1"/>
    <col min="14085" max="14085" width="12.7109375" style="488" customWidth="1"/>
    <col min="14086" max="14086" width="52.7109375" style="488" customWidth="1"/>
    <col min="14087" max="14090" width="0" style="488" hidden="1" customWidth="1"/>
    <col min="14091" max="14091" width="12.28515625" style="488" customWidth="1"/>
    <col min="14092" max="14092" width="6.42578125" style="488" customWidth="1"/>
    <col min="14093" max="14093" width="12.28515625" style="488" customWidth="1"/>
    <col min="14094" max="14094" width="0" style="488" hidden="1" customWidth="1"/>
    <col min="14095" max="14095" width="3.7109375" style="488" customWidth="1"/>
    <col min="14096" max="14096" width="11.140625" style="488" bestFit="1" customWidth="1"/>
    <col min="14097" max="14098" width="10.5703125" style="488"/>
    <col min="14099" max="14099" width="11.140625" style="488" customWidth="1"/>
    <col min="14100" max="14329" width="10.5703125" style="488"/>
    <col min="14330" max="14337" width="0" style="488" hidden="1" customWidth="1"/>
    <col min="14338" max="14338" width="3.7109375" style="488" customWidth="1"/>
    <col min="14339" max="14339" width="3.85546875" style="488" customWidth="1"/>
    <col min="14340" max="14340" width="3.7109375" style="488" customWidth="1"/>
    <col min="14341" max="14341" width="12.7109375" style="488" customWidth="1"/>
    <col min="14342" max="14342" width="52.7109375" style="488" customWidth="1"/>
    <col min="14343" max="14346" width="0" style="488" hidden="1" customWidth="1"/>
    <col min="14347" max="14347" width="12.28515625" style="488" customWidth="1"/>
    <col min="14348" max="14348" width="6.42578125" style="488" customWidth="1"/>
    <col min="14349" max="14349" width="12.28515625" style="488" customWidth="1"/>
    <col min="14350" max="14350" width="0" style="488" hidden="1" customWidth="1"/>
    <col min="14351" max="14351" width="3.7109375" style="488" customWidth="1"/>
    <col min="14352" max="14352" width="11.140625" style="488" bestFit="1" customWidth="1"/>
    <col min="14353" max="14354" width="10.5703125" style="488"/>
    <col min="14355" max="14355" width="11.140625" style="488" customWidth="1"/>
    <col min="14356" max="14585" width="10.5703125" style="488"/>
    <col min="14586" max="14593" width="0" style="488" hidden="1" customWidth="1"/>
    <col min="14594" max="14594" width="3.7109375" style="488" customWidth="1"/>
    <col min="14595" max="14595" width="3.85546875" style="488" customWidth="1"/>
    <col min="14596" max="14596" width="3.7109375" style="488" customWidth="1"/>
    <col min="14597" max="14597" width="12.7109375" style="488" customWidth="1"/>
    <col min="14598" max="14598" width="52.7109375" style="488" customWidth="1"/>
    <col min="14599" max="14602" width="0" style="488" hidden="1" customWidth="1"/>
    <col min="14603" max="14603" width="12.28515625" style="488" customWidth="1"/>
    <col min="14604" max="14604" width="6.42578125" style="488" customWidth="1"/>
    <col min="14605" max="14605" width="12.28515625" style="488" customWidth="1"/>
    <col min="14606" max="14606" width="0" style="488" hidden="1" customWidth="1"/>
    <col min="14607" max="14607" width="3.7109375" style="488" customWidth="1"/>
    <col min="14608" max="14608" width="11.140625" style="488" bestFit="1" customWidth="1"/>
    <col min="14609" max="14610" width="10.5703125" style="488"/>
    <col min="14611" max="14611" width="11.140625" style="488" customWidth="1"/>
    <col min="14612" max="14841" width="10.5703125" style="488"/>
    <col min="14842" max="14849" width="0" style="488" hidden="1" customWidth="1"/>
    <col min="14850" max="14850" width="3.7109375" style="488" customWidth="1"/>
    <col min="14851" max="14851" width="3.85546875" style="488" customWidth="1"/>
    <col min="14852" max="14852" width="3.7109375" style="488" customWidth="1"/>
    <col min="14853" max="14853" width="12.7109375" style="488" customWidth="1"/>
    <col min="14854" max="14854" width="52.7109375" style="488" customWidth="1"/>
    <col min="14855" max="14858" width="0" style="488" hidden="1" customWidth="1"/>
    <col min="14859" max="14859" width="12.28515625" style="488" customWidth="1"/>
    <col min="14860" max="14860" width="6.42578125" style="488" customWidth="1"/>
    <col min="14861" max="14861" width="12.28515625" style="488" customWidth="1"/>
    <col min="14862" max="14862" width="0" style="488" hidden="1" customWidth="1"/>
    <col min="14863" max="14863" width="3.7109375" style="488" customWidth="1"/>
    <col min="14864" max="14864" width="11.140625" style="488" bestFit="1" customWidth="1"/>
    <col min="14865" max="14866" width="10.5703125" style="488"/>
    <col min="14867" max="14867" width="11.140625" style="488" customWidth="1"/>
    <col min="14868" max="15097" width="10.5703125" style="488"/>
    <col min="15098" max="15105" width="0" style="488" hidden="1" customWidth="1"/>
    <col min="15106" max="15106" width="3.7109375" style="488" customWidth="1"/>
    <col min="15107" max="15107" width="3.85546875" style="488" customWidth="1"/>
    <col min="15108" max="15108" width="3.7109375" style="488" customWidth="1"/>
    <col min="15109" max="15109" width="12.7109375" style="488" customWidth="1"/>
    <col min="15110" max="15110" width="52.7109375" style="488" customWidth="1"/>
    <col min="15111" max="15114" width="0" style="488" hidden="1" customWidth="1"/>
    <col min="15115" max="15115" width="12.28515625" style="488" customWidth="1"/>
    <col min="15116" max="15116" width="6.42578125" style="488" customWidth="1"/>
    <col min="15117" max="15117" width="12.28515625" style="488" customWidth="1"/>
    <col min="15118" max="15118" width="0" style="488" hidden="1" customWidth="1"/>
    <col min="15119" max="15119" width="3.7109375" style="488" customWidth="1"/>
    <col min="15120" max="15120" width="11.140625" style="488" bestFit="1" customWidth="1"/>
    <col min="15121" max="15122" width="10.5703125" style="488"/>
    <col min="15123" max="15123" width="11.140625" style="488" customWidth="1"/>
    <col min="15124" max="15353" width="10.5703125" style="488"/>
    <col min="15354" max="15361" width="0" style="488" hidden="1" customWidth="1"/>
    <col min="15362" max="15362" width="3.7109375" style="488" customWidth="1"/>
    <col min="15363" max="15363" width="3.85546875" style="488" customWidth="1"/>
    <col min="15364" max="15364" width="3.7109375" style="488" customWidth="1"/>
    <col min="15365" max="15365" width="12.7109375" style="488" customWidth="1"/>
    <col min="15366" max="15366" width="52.7109375" style="488" customWidth="1"/>
    <col min="15367" max="15370" width="0" style="488" hidden="1" customWidth="1"/>
    <col min="15371" max="15371" width="12.28515625" style="488" customWidth="1"/>
    <col min="15372" max="15372" width="6.42578125" style="488" customWidth="1"/>
    <col min="15373" max="15373" width="12.28515625" style="488" customWidth="1"/>
    <col min="15374" max="15374" width="0" style="488" hidden="1" customWidth="1"/>
    <col min="15375" max="15375" width="3.7109375" style="488" customWidth="1"/>
    <col min="15376" max="15376" width="11.140625" style="488" bestFit="1" customWidth="1"/>
    <col min="15377" max="15378" width="10.5703125" style="488"/>
    <col min="15379" max="15379" width="11.140625" style="488" customWidth="1"/>
    <col min="15380" max="15609" width="10.5703125" style="488"/>
    <col min="15610" max="15617" width="0" style="488" hidden="1" customWidth="1"/>
    <col min="15618" max="15618" width="3.7109375" style="488" customWidth="1"/>
    <col min="15619" max="15619" width="3.85546875" style="488" customWidth="1"/>
    <col min="15620" max="15620" width="3.7109375" style="488" customWidth="1"/>
    <col min="15621" max="15621" width="12.7109375" style="488" customWidth="1"/>
    <col min="15622" max="15622" width="52.7109375" style="488" customWidth="1"/>
    <col min="15623" max="15626" width="0" style="488" hidden="1" customWidth="1"/>
    <col min="15627" max="15627" width="12.28515625" style="488" customWidth="1"/>
    <col min="15628" max="15628" width="6.42578125" style="488" customWidth="1"/>
    <col min="15629" max="15629" width="12.28515625" style="488" customWidth="1"/>
    <col min="15630" max="15630" width="0" style="488" hidden="1" customWidth="1"/>
    <col min="15631" max="15631" width="3.7109375" style="488" customWidth="1"/>
    <col min="15632" max="15632" width="11.140625" style="488" bestFit="1" customWidth="1"/>
    <col min="15633" max="15634" width="10.5703125" style="488"/>
    <col min="15635" max="15635" width="11.140625" style="488" customWidth="1"/>
    <col min="15636" max="15865" width="10.5703125" style="488"/>
    <col min="15866" max="15873" width="0" style="488" hidden="1" customWidth="1"/>
    <col min="15874" max="15874" width="3.7109375" style="488" customWidth="1"/>
    <col min="15875" max="15875" width="3.85546875" style="488" customWidth="1"/>
    <col min="15876" max="15876" width="3.7109375" style="488" customWidth="1"/>
    <col min="15877" max="15877" width="12.7109375" style="488" customWidth="1"/>
    <col min="15878" max="15878" width="52.7109375" style="488" customWidth="1"/>
    <col min="15879" max="15882" width="0" style="488" hidden="1" customWidth="1"/>
    <col min="15883" max="15883" width="12.28515625" style="488" customWidth="1"/>
    <col min="15884" max="15884" width="6.42578125" style="488" customWidth="1"/>
    <col min="15885" max="15885" width="12.28515625" style="488" customWidth="1"/>
    <col min="15886" max="15886" width="0" style="488" hidden="1" customWidth="1"/>
    <col min="15887" max="15887" width="3.7109375" style="488" customWidth="1"/>
    <col min="15888" max="15888" width="11.140625" style="488" bestFit="1" customWidth="1"/>
    <col min="15889" max="15890" width="10.5703125" style="488"/>
    <col min="15891" max="15891" width="11.140625" style="488" customWidth="1"/>
    <col min="15892" max="16121" width="10.5703125" style="488"/>
    <col min="16122" max="16129" width="0" style="488" hidden="1" customWidth="1"/>
    <col min="16130" max="16130" width="3.7109375" style="488" customWidth="1"/>
    <col min="16131" max="16131" width="3.85546875" style="488" customWidth="1"/>
    <col min="16132" max="16132" width="3.7109375" style="488" customWidth="1"/>
    <col min="16133" max="16133" width="12.7109375" style="488" customWidth="1"/>
    <col min="16134" max="16134" width="52.7109375" style="488" customWidth="1"/>
    <col min="16135" max="16138" width="0" style="488" hidden="1" customWidth="1"/>
    <col min="16139" max="16139" width="12.28515625" style="488" customWidth="1"/>
    <col min="16140" max="16140" width="6.42578125" style="488" customWidth="1"/>
    <col min="16141" max="16141" width="12.28515625" style="488" customWidth="1"/>
    <col min="16142" max="16142" width="0" style="488" hidden="1" customWidth="1"/>
    <col min="16143" max="16143" width="3.7109375" style="488" customWidth="1"/>
    <col min="16144" max="16144" width="11.140625" style="488" bestFit="1" customWidth="1"/>
    <col min="16145" max="16146" width="10.5703125" style="488"/>
    <col min="16147" max="16147" width="11.140625" style="488" customWidth="1"/>
    <col min="16148" max="16384" width="10.5703125" style="488"/>
  </cols>
  <sheetData>
    <row r="1" spans="1:29" hidden="1">
      <c r="Q1" s="548"/>
      <c r="R1" s="548"/>
    </row>
    <row r="2" spans="1:29" hidden="1">
      <c r="U2" s="548"/>
    </row>
    <row r="3" spans="1:29" hidden="1"/>
    <row r="4" spans="1:29" ht="3" customHeight="1">
      <c r="J4" s="494"/>
      <c r="K4" s="494"/>
      <c r="L4" s="489"/>
      <c r="M4" s="489"/>
      <c r="N4" s="489"/>
      <c r="O4" s="497"/>
      <c r="P4" s="497"/>
      <c r="Q4" s="497"/>
      <c r="R4" s="497"/>
      <c r="S4" s="497"/>
      <c r="T4" s="497"/>
      <c r="U4" s="497"/>
    </row>
    <row r="5" spans="1:29" ht="22.5" customHeight="1">
      <c r="J5" s="494"/>
      <c r="K5" s="494"/>
      <c r="L5" s="1166" t="s">
        <v>610</v>
      </c>
      <c r="M5" s="1166"/>
      <c r="N5" s="1166"/>
      <c r="O5" s="1166"/>
      <c r="P5" s="1166"/>
      <c r="Q5" s="1166"/>
      <c r="R5" s="1166"/>
      <c r="S5" s="1166"/>
      <c r="T5" s="1166"/>
      <c r="U5" s="629"/>
    </row>
    <row r="6" spans="1:29" ht="3" customHeight="1">
      <c r="J6" s="494"/>
      <c r="K6" s="494"/>
      <c r="L6" s="489"/>
      <c r="M6" s="489"/>
      <c r="N6" s="489"/>
      <c r="O6" s="493"/>
      <c r="P6" s="493"/>
      <c r="Q6" s="493"/>
      <c r="R6" s="493"/>
      <c r="S6" s="493"/>
      <c r="T6" s="493"/>
      <c r="U6" s="493"/>
      <c r="V6" s="497"/>
    </row>
    <row r="7" spans="1:29" s="535" customFormat="1" ht="22.5">
      <c r="A7" s="555"/>
      <c r="B7" s="555"/>
      <c r="C7" s="555"/>
      <c r="D7" s="555"/>
      <c r="E7" s="555"/>
      <c r="F7" s="555"/>
      <c r="G7" s="555"/>
      <c r="H7" s="555"/>
      <c r="L7" s="464"/>
      <c r="M7" s="582" t="s">
        <v>484</v>
      </c>
      <c r="N7" s="631"/>
      <c r="O7" s="1172" t="str">
        <f>IF(NameOrPr_ch="",IF(NameOrPr="","",NameOrPr),NameOrPr_ch)</f>
        <v xml:space="preserve">Региональная служба по тарифам Ханты-Мансийского автономного округа - Югры </v>
      </c>
      <c r="P7" s="1172"/>
      <c r="Q7" s="1172"/>
      <c r="R7" s="1172"/>
      <c r="S7" s="1172"/>
      <c r="T7" s="1172"/>
      <c r="U7" s="547"/>
      <c r="V7" s="547"/>
      <c r="W7" s="484"/>
      <c r="X7" s="555"/>
      <c r="Y7" s="555"/>
      <c r="Z7" s="555"/>
      <c r="AA7" s="555"/>
      <c r="AB7" s="555"/>
      <c r="AC7" s="555"/>
    </row>
    <row r="8" spans="1:29" s="535" customFormat="1" ht="18.75">
      <c r="A8" s="555"/>
      <c r="B8" s="555"/>
      <c r="C8" s="555"/>
      <c r="D8" s="555"/>
      <c r="E8" s="555"/>
      <c r="F8" s="555"/>
      <c r="G8" s="555"/>
      <c r="H8" s="555"/>
      <c r="L8" s="464"/>
      <c r="M8" s="582" t="s">
        <v>575</v>
      </c>
      <c r="N8" s="631"/>
      <c r="O8" s="1172" t="str">
        <f>IF(datePr_ch="",IF(datePr="","",datePr),datePr_ch)</f>
        <v>17.11.2020</v>
      </c>
      <c r="P8" s="1172"/>
      <c r="Q8" s="1172"/>
      <c r="R8" s="1172"/>
      <c r="S8" s="1172"/>
      <c r="T8" s="1172"/>
      <c r="U8" s="547"/>
      <c r="V8" s="547"/>
      <c r="W8" s="484"/>
      <c r="X8" s="555"/>
      <c r="Y8" s="555"/>
      <c r="Z8" s="555"/>
      <c r="AA8" s="555"/>
      <c r="AB8" s="555"/>
      <c r="AC8" s="555"/>
    </row>
    <row r="9" spans="1:29" s="535" customFormat="1" ht="18.75">
      <c r="A9" s="555"/>
      <c r="B9" s="555"/>
      <c r="C9" s="555"/>
      <c r="D9" s="555"/>
      <c r="E9" s="555"/>
      <c r="F9" s="555"/>
      <c r="G9" s="555"/>
      <c r="H9" s="555"/>
      <c r="L9" s="517"/>
      <c r="M9" s="582" t="s">
        <v>574</v>
      </c>
      <c r="N9" s="631"/>
      <c r="O9" s="1172" t="str">
        <f>IF(numberPr_ch="",IF(numberPr="","",numberPr),numberPr_ch)</f>
        <v>59-нп</v>
      </c>
      <c r="P9" s="1172"/>
      <c r="Q9" s="1172"/>
      <c r="R9" s="1172"/>
      <c r="S9" s="1172"/>
      <c r="T9" s="1172"/>
      <c r="U9" s="547"/>
      <c r="V9" s="547"/>
      <c r="W9" s="484"/>
      <c r="X9" s="555"/>
      <c r="Y9" s="555"/>
      <c r="Z9" s="555"/>
      <c r="AA9" s="555"/>
      <c r="AB9" s="555"/>
      <c r="AC9" s="555"/>
    </row>
    <row r="10" spans="1:29" s="535" customFormat="1" ht="18.75">
      <c r="A10" s="555"/>
      <c r="B10" s="555"/>
      <c r="C10" s="555"/>
      <c r="D10" s="555"/>
      <c r="E10" s="555"/>
      <c r="F10" s="555"/>
      <c r="G10" s="555"/>
      <c r="H10" s="555"/>
      <c r="L10" s="517"/>
      <c r="M10" s="582" t="s">
        <v>483</v>
      </c>
      <c r="N10" s="631"/>
      <c r="O10"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72"/>
      <c r="Q10" s="1172"/>
      <c r="R10" s="1172"/>
      <c r="S10" s="1172"/>
      <c r="T10" s="1172"/>
      <c r="U10" s="547"/>
      <c r="V10" s="547"/>
      <c r="W10" s="484"/>
      <c r="X10" s="555"/>
      <c r="Y10" s="555"/>
      <c r="Z10" s="555"/>
      <c r="AA10" s="555"/>
      <c r="AB10" s="555"/>
      <c r="AC10" s="555"/>
    </row>
    <row r="11" spans="1:29" s="535" customFormat="1" ht="11.25" hidden="1">
      <c r="A11" s="555"/>
      <c r="B11" s="555"/>
      <c r="C11" s="555"/>
      <c r="D11" s="555"/>
      <c r="E11" s="555"/>
      <c r="F11" s="555"/>
      <c r="G11" s="555"/>
      <c r="H11" s="555"/>
      <c r="L11" s="1167"/>
      <c r="M11" s="1167"/>
      <c r="N11" s="531"/>
      <c r="O11" s="547"/>
      <c r="P11" s="547"/>
      <c r="Q11" s="547"/>
      <c r="R11" s="547"/>
      <c r="S11" s="547"/>
      <c r="T11" s="547"/>
      <c r="U11" s="553" t="s">
        <v>358</v>
      </c>
      <c r="X11" s="555"/>
      <c r="Y11" s="555"/>
      <c r="Z11" s="555"/>
      <c r="AA11" s="555"/>
      <c r="AB11" s="555"/>
      <c r="AC11" s="555"/>
    </row>
    <row r="12" spans="1:29">
      <c r="J12" s="494"/>
      <c r="K12" s="494"/>
      <c r="L12" s="489"/>
      <c r="M12" s="489"/>
      <c r="N12" s="467"/>
      <c r="O12" s="1173"/>
      <c r="P12" s="1173"/>
      <c r="Q12" s="1173"/>
      <c r="R12" s="1173"/>
      <c r="S12" s="1173"/>
      <c r="T12" s="1173"/>
      <c r="U12" s="1173"/>
    </row>
    <row r="13" spans="1:29">
      <c r="J13" s="494"/>
      <c r="K13" s="494"/>
      <c r="L13" s="1104" t="s">
        <v>436</v>
      </c>
      <c r="M13" s="1104"/>
      <c r="N13" s="1104"/>
      <c r="O13" s="1104"/>
      <c r="P13" s="1104"/>
      <c r="Q13" s="1104"/>
      <c r="R13" s="1104"/>
      <c r="S13" s="1104"/>
      <c r="T13" s="1104"/>
      <c r="U13" s="1104"/>
      <c r="V13" s="1104"/>
      <c r="W13" s="1104" t="s">
        <v>437</v>
      </c>
    </row>
    <row r="14" spans="1:29" ht="14.25" customHeight="1">
      <c r="J14" s="494"/>
      <c r="K14" s="494"/>
      <c r="L14" s="1179" t="s">
        <v>88</v>
      </c>
      <c r="M14" s="1179" t="s">
        <v>618</v>
      </c>
      <c r="N14" s="626"/>
      <c r="O14" s="1180" t="s">
        <v>620</v>
      </c>
      <c r="P14" s="1181"/>
      <c r="Q14" s="1181"/>
      <c r="R14" s="1181"/>
      <c r="S14" s="1181"/>
      <c r="T14" s="1182"/>
      <c r="U14" s="1163" t="s">
        <v>326</v>
      </c>
      <c r="V14" s="1176" t="s">
        <v>260</v>
      </c>
      <c r="W14" s="1104"/>
    </row>
    <row r="15" spans="1:29" ht="14.25" customHeight="1">
      <c r="J15" s="494"/>
      <c r="K15" s="494"/>
      <c r="L15" s="1179"/>
      <c r="M15" s="1179"/>
      <c r="N15" s="627"/>
      <c r="O15" s="1185" t="s">
        <v>584</v>
      </c>
      <c r="P15" s="1183" t="s">
        <v>256</v>
      </c>
      <c r="Q15" s="1184"/>
      <c r="R15" s="1160" t="s">
        <v>633</v>
      </c>
      <c r="S15" s="1161"/>
      <c r="T15" s="1162"/>
      <c r="U15" s="1164"/>
      <c r="V15" s="1177"/>
      <c r="W15" s="1104"/>
    </row>
    <row r="16" spans="1:29" ht="33.75" customHeight="1">
      <c r="J16" s="494"/>
      <c r="K16" s="494"/>
      <c r="L16" s="1179"/>
      <c r="M16" s="1179"/>
      <c r="N16" s="628"/>
      <c r="O16" s="1186"/>
      <c r="P16" s="500" t="s">
        <v>585</v>
      </c>
      <c r="Q16" s="500" t="s">
        <v>5</v>
      </c>
      <c r="R16" s="501" t="s">
        <v>259</v>
      </c>
      <c r="S16" s="1174" t="s">
        <v>258</v>
      </c>
      <c r="T16" s="1175"/>
      <c r="U16" s="1165"/>
      <c r="V16" s="1178"/>
      <c r="W16" s="1104"/>
    </row>
    <row r="17" spans="1:29">
      <c r="J17" s="494"/>
      <c r="K17" s="534">
        <v>1</v>
      </c>
      <c r="L17" s="612" t="s">
        <v>89</v>
      </c>
      <c r="M17" s="612" t="s">
        <v>48</v>
      </c>
      <c r="N17" s="614" t="str">
        <f ca="1">OFFSET(N17,0,-1)</f>
        <v>2</v>
      </c>
      <c r="O17" s="613">
        <f ca="1">OFFSET(O17,0,-1)+1</f>
        <v>3</v>
      </c>
      <c r="P17" s="613">
        <f ca="1">OFFSET(P17,0,-1)+1</f>
        <v>4</v>
      </c>
      <c r="Q17" s="613">
        <f ca="1">OFFSET(Q17,0,-1)+1</f>
        <v>5</v>
      </c>
      <c r="R17" s="613">
        <f ca="1">OFFSET(R17,0,-1)+1</f>
        <v>6</v>
      </c>
      <c r="S17" s="1168">
        <f ca="1">OFFSET(S17,0,-1)+1</f>
        <v>7</v>
      </c>
      <c r="T17" s="1168"/>
      <c r="U17" s="613">
        <f ca="1">OFFSET(U17,0,-2)+1</f>
        <v>8</v>
      </c>
      <c r="V17" s="614">
        <f ca="1">OFFSET(V17,0,-1)</f>
        <v>8</v>
      </c>
      <c r="W17" s="613">
        <f ca="1">OFFSET(W17,0,-1)+1</f>
        <v>9</v>
      </c>
    </row>
    <row r="18" spans="1:29" ht="22.5">
      <c r="A18" s="1152">
        <v>1</v>
      </c>
      <c r="B18" s="830"/>
      <c r="C18" s="830"/>
      <c r="D18" s="830"/>
      <c r="E18" s="831"/>
      <c r="F18" s="832"/>
      <c r="G18" s="832"/>
      <c r="H18" s="832"/>
      <c r="I18" s="833"/>
      <c r="J18" s="828"/>
      <c r="K18" s="835"/>
      <c r="L18" s="558">
        <f>mergeValue(A18)</f>
        <v>1</v>
      </c>
      <c r="M18" s="606" t="s">
        <v>19</v>
      </c>
      <c r="N18" s="611"/>
      <c r="O18" s="1153"/>
      <c r="P18" s="1153"/>
      <c r="Q18" s="1153"/>
      <c r="R18" s="1153"/>
      <c r="S18" s="1153"/>
      <c r="T18" s="1153"/>
      <c r="U18" s="1153"/>
      <c r="V18" s="1153"/>
      <c r="W18" s="595" t="s">
        <v>458</v>
      </c>
      <c r="Y18" s="554"/>
      <c r="Z18" s="554" t="str">
        <f t="shared" ref="Z18:Z31" si="0">IF(M18="","",M18 )</f>
        <v>Наименование тарифа</v>
      </c>
      <c r="AA18" s="554"/>
      <c r="AB18" s="554"/>
      <c r="AC18" s="554"/>
    </row>
    <row r="19" spans="1:29" ht="22.5">
      <c r="A19" s="1152"/>
      <c r="B19" s="1152">
        <v>1</v>
      </c>
      <c r="C19" s="830"/>
      <c r="D19" s="830"/>
      <c r="E19" s="832"/>
      <c r="F19" s="832"/>
      <c r="G19" s="832"/>
      <c r="H19" s="832"/>
      <c r="I19" s="827"/>
      <c r="J19" s="826"/>
      <c r="K19" s="829"/>
      <c r="L19" s="558" t="str">
        <f>mergeValue(A19) &amp;"."&amp; mergeValue(B19)</f>
        <v>1.1</v>
      </c>
      <c r="M19" s="511" t="s">
        <v>15</v>
      </c>
      <c r="N19" s="611"/>
      <c r="O19" s="1153"/>
      <c r="P19" s="1153"/>
      <c r="Q19" s="1153"/>
      <c r="R19" s="1153"/>
      <c r="S19" s="1153"/>
      <c r="T19" s="1153"/>
      <c r="U19" s="1153"/>
      <c r="V19" s="1153"/>
      <c r="W19" s="595" t="s">
        <v>459</v>
      </c>
      <c r="Y19" s="554"/>
      <c r="Z19" s="554" t="str">
        <f t="shared" si="0"/>
        <v>Территория действия тарифа</v>
      </c>
      <c r="AA19" s="554"/>
      <c r="AB19" s="554"/>
      <c r="AC19" s="554"/>
    </row>
    <row r="20" spans="1:29" ht="22.5">
      <c r="A20" s="1152"/>
      <c r="B20" s="1152"/>
      <c r="C20" s="1152">
        <v>1</v>
      </c>
      <c r="D20" s="830"/>
      <c r="E20" s="832"/>
      <c r="F20" s="832"/>
      <c r="G20" s="832"/>
      <c r="H20" s="832"/>
      <c r="I20" s="834"/>
      <c r="J20" s="826"/>
      <c r="K20" s="829"/>
      <c r="L20" s="558" t="str">
        <f>mergeValue(A20) &amp;"."&amp; mergeValue(B20)&amp;"."&amp; mergeValue(C20)</f>
        <v>1.1.1</v>
      </c>
      <c r="M20" s="512" t="s">
        <v>6</v>
      </c>
      <c r="N20" s="611"/>
      <c r="O20" s="1153"/>
      <c r="P20" s="1153"/>
      <c r="Q20" s="1153"/>
      <c r="R20" s="1153"/>
      <c r="S20" s="1153"/>
      <c r="T20" s="1153"/>
      <c r="U20" s="1153"/>
      <c r="V20" s="1153"/>
      <c r="W20" s="595" t="s">
        <v>612</v>
      </c>
      <c r="Y20" s="554"/>
      <c r="Z20" s="554" t="str">
        <f t="shared" si="0"/>
        <v xml:space="preserve">Наименование системы теплоснабжения </v>
      </c>
      <c r="AA20" s="554"/>
      <c r="AB20" s="554"/>
      <c r="AC20" s="554"/>
    </row>
    <row r="21" spans="1:29" ht="22.5">
      <c r="A21" s="1152"/>
      <c r="B21" s="1152"/>
      <c r="C21" s="1152"/>
      <c r="D21" s="1152">
        <v>1</v>
      </c>
      <c r="E21" s="832"/>
      <c r="F21" s="832"/>
      <c r="G21" s="832"/>
      <c r="H21" s="832"/>
      <c r="I21" s="834"/>
      <c r="J21" s="826"/>
      <c r="K21" s="829"/>
      <c r="L21" s="558" t="str">
        <f>mergeValue(A21) &amp;"."&amp; mergeValue(B21)&amp;"."&amp; mergeValue(C21)&amp;"."&amp; mergeValue(D21)</f>
        <v>1.1.1.1</v>
      </c>
      <c r="M21" s="513" t="s">
        <v>21</v>
      </c>
      <c r="N21" s="611"/>
      <c r="O21" s="1153"/>
      <c r="P21" s="1153"/>
      <c r="Q21" s="1153"/>
      <c r="R21" s="1153"/>
      <c r="S21" s="1153"/>
      <c r="T21" s="1153"/>
      <c r="U21" s="1153"/>
      <c r="V21" s="1153"/>
      <c r="W21" s="595" t="s">
        <v>613</v>
      </c>
      <c r="Y21" s="554"/>
      <c r="Z21" s="554" t="str">
        <f t="shared" si="0"/>
        <v xml:space="preserve">Источник тепловой энергии  </v>
      </c>
      <c r="AA21" s="554"/>
      <c r="AB21" s="554"/>
      <c r="AC21" s="554"/>
    </row>
    <row r="22" spans="1:29" ht="101.25">
      <c r="A22" s="1152"/>
      <c r="B22" s="1152"/>
      <c r="C22" s="1152"/>
      <c r="D22" s="1152"/>
      <c r="E22" s="1152">
        <v>1</v>
      </c>
      <c r="F22" s="832"/>
      <c r="G22" s="832"/>
      <c r="H22" s="830">
        <v>1</v>
      </c>
      <c r="I22" s="1152">
        <v>1</v>
      </c>
      <c r="J22" s="832"/>
      <c r="K22" s="837"/>
      <c r="L22" s="558" t="str">
        <f>mergeValue(A22) &amp;"."&amp; mergeValue(B22)&amp;"."&amp; mergeValue(C22)&amp;"."&amp; mergeValue(D22)&amp;"."&amp; mergeValue(E22)</f>
        <v>1.1.1.1.1</v>
      </c>
      <c r="M22" s="519" t="s">
        <v>8</v>
      </c>
      <c r="N22" s="611"/>
      <c r="O22" s="1154"/>
      <c r="P22" s="1154"/>
      <c r="Q22" s="1154"/>
      <c r="R22" s="1154"/>
      <c r="S22" s="1154"/>
      <c r="T22" s="1154"/>
      <c r="U22" s="1154"/>
      <c r="V22" s="1154"/>
      <c r="W22" s="595" t="s">
        <v>617</v>
      </c>
      <c r="Y22" s="554"/>
      <c r="Z22" s="554" t="str">
        <f t="shared" si="0"/>
        <v>Схема подключения теплопотребляющей установки к коллектору источника тепловой энергии</v>
      </c>
      <c r="AA22" s="554"/>
      <c r="AB22" s="554"/>
      <c r="AC22" s="554"/>
    </row>
    <row r="23" spans="1:29" ht="90">
      <c r="A23" s="1152"/>
      <c r="B23" s="1152"/>
      <c r="C23" s="1152"/>
      <c r="D23" s="1152"/>
      <c r="E23" s="1152"/>
      <c r="F23" s="1152">
        <v>1</v>
      </c>
      <c r="G23" s="830"/>
      <c r="H23" s="830"/>
      <c r="I23" s="1152"/>
      <c r="J23" s="1152">
        <v>1</v>
      </c>
      <c r="K23" s="838"/>
      <c r="L23" s="558" t="str">
        <f>mergeValue(A23) &amp;"."&amp; mergeValue(B23)&amp;"."&amp; mergeValue(C23)&amp;"."&amp; mergeValue(D23)&amp;"."&amp; mergeValue(E23)&amp;"."&amp; mergeValue(F23)</f>
        <v>1.1.1.1.1.1</v>
      </c>
      <c r="M23" s="520" t="s">
        <v>9</v>
      </c>
      <c r="N23" s="611"/>
      <c r="O23" s="1155"/>
      <c r="P23" s="1156"/>
      <c r="Q23" s="1156"/>
      <c r="R23" s="1156"/>
      <c r="S23" s="1156"/>
      <c r="T23" s="1156"/>
      <c r="U23" s="1156"/>
      <c r="V23" s="1157"/>
      <c r="W23" s="595" t="s">
        <v>615</v>
      </c>
      <c r="Y23" s="554"/>
      <c r="Z23" s="554" t="str">
        <f t="shared" si="0"/>
        <v>Группа потребителей</v>
      </c>
      <c r="AA23" s="554"/>
      <c r="AB23" s="554"/>
      <c r="AC23" s="554"/>
    </row>
    <row r="24" spans="1:29" ht="189" customHeight="1">
      <c r="A24" s="1152"/>
      <c r="B24" s="1152"/>
      <c r="C24" s="1152"/>
      <c r="D24" s="1152"/>
      <c r="E24" s="1152"/>
      <c r="F24" s="1152"/>
      <c r="G24" s="830">
        <v>1</v>
      </c>
      <c r="H24" s="830"/>
      <c r="I24" s="1152"/>
      <c r="J24" s="1152"/>
      <c r="K24" s="838">
        <v>1</v>
      </c>
      <c r="L24" s="558" t="str">
        <f>mergeValue(A24) &amp;"."&amp; mergeValue(B24)&amp;"."&amp; mergeValue(C24)&amp;"."&amp; mergeValue(D24)&amp;"."&amp; mergeValue(E24)&amp;"."&amp; mergeValue(F24)&amp;"."&amp; mergeValue(G24)</f>
        <v>1.1.1.1.1.1.1</v>
      </c>
      <c r="M24" s="1034"/>
      <c r="N24" s="611"/>
      <c r="O24" s="527"/>
      <c r="P24" s="527"/>
      <c r="Q24" s="1059"/>
      <c r="R24" s="1158"/>
      <c r="S24" s="1159" t="s">
        <v>81</v>
      </c>
      <c r="T24" s="1158"/>
      <c r="U24" s="1159" t="s">
        <v>82</v>
      </c>
      <c r="V24" s="527"/>
      <c r="W24" s="1169" t="s">
        <v>634</v>
      </c>
      <c r="X24" s="550" t="str">
        <f>strCheckDate(O25:V25)</f>
        <v/>
      </c>
      <c r="Y24" s="554"/>
      <c r="Z24" s="554" t="str">
        <f t="shared" si="0"/>
        <v/>
      </c>
      <c r="AA24" s="554"/>
      <c r="AB24" s="554"/>
      <c r="AC24" s="554"/>
    </row>
    <row r="25" spans="1:29" ht="11.25" hidden="1" customHeight="1">
      <c r="A25" s="1152"/>
      <c r="B25" s="1152"/>
      <c r="C25" s="1152"/>
      <c r="D25" s="1152"/>
      <c r="E25" s="1152"/>
      <c r="F25" s="1152"/>
      <c r="G25" s="830"/>
      <c r="H25" s="830"/>
      <c r="I25" s="1152"/>
      <c r="J25" s="1152"/>
      <c r="K25" s="838"/>
      <c r="L25" s="565"/>
      <c r="M25" s="611"/>
      <c r="N25" s="611"/>
      <c r="O25" s="527"/>
      <c r="P25" s="527"/>
      <c r="Q25" s="549" t="str">
        <f>R24 &amp; "-" &amp; T24</f>
        <v>-</v>
      </c>
      <c r="R25" s="1158"/>
      <c r="S25" s="1159"/>
      <c r="T25" s="1158"/>
      <c r="U25" s="1159"/>
      <c r="V25" s="527"/>
      <c r="W25" s="1170"/>
      <c r="Y25" s="554"/>
      <c r="Z25" s="554" t="str">
        <f t="shared" si="0"/>
        <v/>
      </c>
      <c r="AA25" s="554"/>
      <c r="AB25" s="554"/>
      <c r="AC25" s="554"/>
    </row>
    <row r="26" spans="1:29" ht="15" customHeight="1">
      <c r="A26" s="1152"/>
      <c r="B26" s="1152"/>
      <c r="C26" s="1152"/>
      <c r="D26" s="1152"/>
      <c r="E26" s="1152"/>
      <c r="F26" s="1152"/>
      <c r="G26" s="832"/>
      <c r="H26" s="830"/>
      <c r="I26" s="1152"/>
      <c r="J26" s="1152"/>
      <c r="K26" s="837"/>
      <c r="L26" s="503"/>
      <c r="M26" s="522" t="s">
        <v>24</v>
      </c>
      <c r="N26" s="529"/>
      <c r="O26" s="529"/>
      <c r="P26" s="529"/>
      <c r="Q26" s="529"/>
      <c r="R26" s="529"/>
      <c r="S26" s="529"/>
      <c r="T26" s="529"/>
      <c r="U26" s="529"/>
      <c r="V26" s="525"/>
      <c r="W26" s="1171"/>
      <c r="Y26" s="554"/>
      <c r="Z26" s="554" t="str">
        <f t="shared" si="0"/>
        <v>Добавить вид теплоносителя (параметры теплоносителя)</v>
      </c>
      <c r="AA26" s="554"/>
      <c r="AB26" s="554"/>
      <c r="AC26" s="554"/>
    </row>
    <row r="27" spans="1:29" ht="15" customHeight="1">
      <c r="A27" s="1152"/>
      <c r="B27" s="1152"/>
      <c r="C27" s="1152"/>
      <c r="D27" s="1152"/>
      <c r="E27" s="1152"/>
      <c r="F27" s="832"/>
      <c r="G27" s="832"/>
      <c r="H27" s="830"/>
      <c r="I27" s="1152"/>
      <c r="J27" s="832"/>
      <c r="K27" s="837"/>
      <c r="L27" s="503"/>
      <c r="M27" s="521" t="s">
        <v>10</v>
      </c>
      <c r="N27" s="529"/>
      <c r="O27" s="529"/>
      <c r="P27" s="529"/>
      <c r="Q27" s="529"/>
      <c r="R27" s="529"/>
      <c r="S27" s="529"/>
      <c r="T27" s="529"/>
      <c r="U27" s="528"/>
      <c r="V27" s="529"/>
      <c r="W27" s="630"/>
      <c r="Y27" s="554"/>
      <c r="Z27" s="554" t="str">
        <f t="shared" si="0"/>
        <v>Добавить группу потребителей</v>
      </c>
      <c r="AA27" s="554"/>
      <c r="AB27" s="554"/>
      <c r="AC27" s="554"/>
    </row>
    <row r="28" spans="1:29" ht="15" customHeight="1">
      <c r="A28" s="1152"/>
      <c r="B28" s="1152"/>
      <c r="C28" s="1152"/>
      <c r="D28" s="1152"/>
      <c r="E28" s="836"/>
      <c r="F28" s="832"/>
      <c r="G28" s="832"/>
      <c r="H28" s="832"/>
      <c r="I28" s="828"/>
      <c r="J28" s="825"/>
      <c r="K28" s="835"/>
      <c r="L28" s="503"/>
      <c r="M28" s="516" t="s">
        <v>11</v>
      </c>
      <c r="N28" s="529"/>
      <c r="O28" s="529"/>
      <c r="P28" s="529"/>
      <c r="Q28" s="529"/>
      <c r="R28" s="529"/>
      <c r="S28" s="529"/>
      <c r="T28" s="529"/>
      <c r="U28" s="528"/>
      <c r="V28" s="529"/>
      <c r="W28" s="630"/>
      <c r="Y28" s="554"/>
      <c r="Z28" s="554" t="str">
        <f t="shared" si="0"/>
        <v>Добавить схему подключения</v>
      </c>
      <c r="AA28" s="554"/>
      <c r="AB28" s="554"/>
      <c r="AC28" s="554"/>
    </row>
    <row r="29" spans="1:29" ht="15" customHeight="1">
      <c r="A29" s="1152"/>
      <c r="B29" s="1152"/>
      <c r="C29" s="1152"/>
      <c r="D29" s="836"/>
      <c r="E29" s="836"/>
      <c r="F29" s="832"/>
      <c r="G29" s="832"/>
      <c r="H29" s="832"/>
      <c r="I29" s="828"/>
      <c r="J29" s="825"/>
      <c r="K29" s="835"/>
      <c r="L29" s="503"/>
      <c r="M29" s="515" t="s">
        <v>16</v>
      </c>
      <c r="N29" s="529"/>
      <c r="O29" s="529"/>
      <c r="P29" s="529"/>
      <c r="Q29" s="529"/>
      <c r="R29" s="529"/>
      <c r="S29" s="529"/>
      <c r="T29" s="529"/>
      <c r="U29" s="528"/>
      <c r="V29" s="529"/>
      <c r="W29" s="630"/>
      <c r="Y29" s="554"/>
      <c r="Z29" s="554" t="str">
        <f t="shared" si="0"/>
        <v>Добавить источник тепловой энергии</v>
      </c>
      <c r="AA29" s="554"/>
      <c r="AB29" s="554"/>
      <c r="AC29" s="554"/>
    </row>
    <row r="30" spans="1:29" ht="15" customHeight="1">
      <c r="A30" s="1152"/>
      <c r="B30" s="1152"/>
      <c r="C30" s="836"/>
      <c r="D30" s="836"/>
      <c r="E30" s="836"/>
      <c r="F30" s="836"/>
      <c r="G30" s="841"/>
      <c r="H30" s="828"/>
      <c r="I30" s="839"/>
      <c r="J30" s="825"/>
      <c r="K30" s="840"/>
      <c r="L30" s="503"/>
      <c r="M30" s="514" t="s">
        <v>17</v>
      </c>
      <c r="N30" s="529"/>
      <c r="O30" s="529"/>
      <c r="P30" s="529"/>
      <c r="Q30" s="529"/>
      <c r="R30" s="529"/>
      <c r="S30" s="529"/>
      <c r="T30" s="529"/>
      <c r="U30" s="528"/>
      <c r="V30" s="529"/>
      <c r="W30" s="630"/>
      <c r="Y30" s="554"/>
      <c r="Z30" s="554" t="str">
        <f t="shared" si="0"/>
        <v>Добавить наименование системы теплоснабжения</v>
      </c>
      <c r="AA30" s="554"/>
      <c r="AB30" s="554"/>
      <c r="AC30" s="554"/>
    </row>
    <row r="31" spans="1:29" ht="15" customHeight="1">
      <c r="A31" s="1152"/>
      <c r="B31" s="836"/>
      <c r="C31" s="836"/>
      <c r="D31" s="836"/>
      <c r="E31" s="836"/>
      <c r="F31" s="836"/>
      <c r="G31" s="841"/>
      <c r="H31" s="828"/>
      <c r="I31" s="828"/>
      <c r="J31" s="825"/>
      <c r="K31" s="835"/>
      <c r="L31" s="503"/>
      <c r="M31" s="523" t="s">
        <v>18</v>
      </c>
      <c r="N31" s="529"/>
      <c r="O31" s="529"/>
      <c r="P31" s="529"/>
      <c r="Q31" s="529"/>
      <c r="R31" s="529"/>
      <c r="S31" s="529"/>
      <c r="T31" s="529"/>
      <c r="U31" s="528"/>
      <c r="V31" s="529"/>
      <c r="W31" s="630"/>
      <c r="Y31" s="554"/>
      <c r="Z31" s="554" t="str">
        <f t="shared" si="0"/>
        <v>Добавить территорию действия тарифа</v>
      </c>
      <c r="AA31" s="554"/>
      <c r="AB31" s="554"/>
      <c r="AC31" s="554"/>
    </row>
    <row r="32" spans="1:29" s="487" customFormat="1" ht="15" customHeight="1">
      <c r="A32" s="824"/>
      <c r="B32" s="824"/>
      <c r="C32" s="824"/>
      <c r="D32" s="824"/>
      <c r="E32" s="824"/>
      <c r="F32" s="824"/>
      <c r="G32" s="824"/>
      <c r="H32" s="824"/>
      <c r="I32" s="824"/>
      <c r="J32" s="824"/>
      <c r="K32" s="824"/>
      <c r="L32" s="457"/>
      <c r="M32" s="530" t="s">
        <v>294</v>
      </c>
      <c r="N32" s="529"/>
      <c r="O32" s="529"/>
      <c r="P32" s="529"/>
      <c r="Q32" s="529"/>
      <c r="R32" s="529"/>
      <c r="S32" s="529"/>
      <c r="T32" s="529"/>
      <c r="U32" s="528"/>
      <c r="V32" s="529"/>
      <c r="W32" s="630"/>
      <c r="X32" s="552"/>
      <c r="Y32" s="552"/>
      <c r="Z32" s="552"/>
      <c r="AA32" s="552"/>
      <c r="AB32" s="552"/>
      <c r="AC32" s="552"/>
    </row>
    <row r="33" spans="1:29" ht="11.25">
      <c r="A33" s="488"/>
      <c r="B33" s="488"/>
      <c r="C33" s="488"/>
      <c r="D33" s="488"/>
      <c r="E33" s="488"/>
      <c r="F33" s="488"/>
      <c r="G33" s="488"/>
      <c r="H33" s="488"/>
      <c r="I33" s="488"/>
      <c r="J33" s="488"/>
      <c r="K33" s="488"/>
      <c r="X33" s="488"/>
      <c r="Y33" s="488"/>
      <c r="Z33" s="488"/>
      <c r="AA33" s="488"/>
      <c r="AB33" s="488"/>
      <c r="AC33" s="488"/>
    </row>
    <row r="34" spans="1:29" ht="90" customHeight="1">
      <c r="L34" s="1">
        <v>1</v>
      </c>
      <c r="M34" s="1145" t="s">
        <v>611</v>
      </c>
      <c r="N34" s="1145"/>
      <c r="O34" s="1145"/>
      <c r="P34" s="1145"/>
      <c r="Q34" s="1145"/>
      <c r="R34" s="1145"/>
      <c r="S34" s="1145"/>
      <c r="T34" s="1145"/>
      <c r="U34" s="1145"/>
      <c r="V34" s="1145"/>
      <c r="W34" s="1145"/>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sheetPr codeName="List05_13">
    <tabColor theme="0" tint="-0.249977111117893"/>
  </sheetPr>
  <dimension ref="A1:T15"/>
  <sheetViews>
    <sheetView showGridLines="0" topLeftCell="E1" zoomScaleNormal="100" workbookViewId="0">
      <selection activeCell="I25" sqref="I25"/>
    </sheetView>
  </sheetViews>
  <sheetFormatPr defaultColWidth="10.5703125" defaultRowHeight="14.25"/>
  <cols>
    <col min="1" max="1" width="3.7109375" style="979" hidden="1" customWidth="1"/>
    <col min="2" max="4" width="3.7109375" style="973" hidden="1" customWidth="1"/>
    <col min="5" max="5" width="3.7109375" style="774" customWidth="1"/>
    <col min="6" max="6" width="9.7109375" style="955" customWidth="1"/>
    <col min="7" max="7" width="37.7109375" style="955" customWidth="1"/>
    <col min="8" max="8" width="66.85546875" style="955" customWidth="1"/>
    <col min="9" max="9" width="115.7109375" style="955" customWidth="1"/>
    <col min="10" max="11" width="10.5703125" style="973"/>
    <col min="12" max="12" width="11.140625" style="973" customWidth="1"/>
    <col min="13" max="20" width="10.5703125" style="973"/>
    <col min="21" max="16384" width="10.5703125" style="955"/>
  </cols>
  <sheetData>
    <row r="1" spans="1:20" ht="3" customHeight="1">
      <c r="A1" s="979" t="s">
        <v>48</v>
      </c>
    </row>
    <row r="2" spans="1:20" ht="22.5">
      <c r="F2" s="1146" t="s">
        <v>473</v>
      </c>
      <c r="G2" s="1147"/>
      <c r="H2" s="1148"/>
      <c r="I2" s="771"/>
    </row>
    <row r="3" spans="1:20" ht="3" customHeight="1"/>
    <row r="4" spans="1:20" s="972" customFormat="1" ht="11.25">
      <c r="A4" s="978"/>
      <c r="B4" s="978"/>
      <c r="C4" s="978"/>
      <c r="D4" s="978"/>
      <c r="F4" s="1104" t="s">
        <v>436</v>
      </c>
      <c r="G4" s="1104"/>
      <c r="H4" s="1104"/>
      <c r="I4" s="1149" t="s">
        <v>437</v>
      </c>
      <c r="J4" s="978"/>
      <c r="K4" s="978"/>
      <c r="L4" s="978"/>
      <c r="M4" s="978"/>
      <c r="N4" s="978"/>
      <c r="O4" s="978"/>
      <c r="P4" s="978"/>
      <c r="Q4" s="978"/>
      <c r="R4" s="978"/>
      <c r="S4" s="978"/>
      <c r="T4" s="978"/>
    </row>
    <row r="5" spans="1:20" s="972" customFormat="1" ht="11.25" customHeight="1">
      <c r="A5" s="978"/>
      <c r="B5" s="978"/>
      <c r="C5" s="978"/>
      <c r="D5" s="978"/>
      <c r="F5" s="987" t="s">
        <v>88</v>
      </c>
      <c r="G5" s="775" t="s">
        <v>439</v>
      </c>
      <c r="H5" s="996" t="s">
        <v>424</v>
      </c>
      <c r="I5" s="1149"/>
      <c r="J5" s="978"/>
      <c r="K5" s="978"/>
      <c r="L5" s="978"/>
      <c r="M5" s="978"/>
      <c r="N5" s="978"/>
      <c r="O5" s="978"/>
      <c r="P5" s="978"/>
      <c r="Q5" s="978"/>
      <c r="R5" s="978"/>
      <c r="S5" s="978"/>
      <c r="T5" s="978"/>
    </row>
    <row r="6" spans="1:20" s="972" customFormat="1" ht="12" customHeight="1">
      <c r="A6" s="978"/>
      <c r="B6" s="978"/>
      <c r="C6" s="978"/>
      <c r="D6" s="978"/>
      <c r="F6" s="776" t="s">
        <v>89</v>
      </c>
      <c r="G6" s="777">
        <v>2</v>
      </c>
      <c r="H6" s="778">
        <v>3</v>
      </c>
      <c r="I6" s="573">
        <v>4</v>
      </c>
      <c r="J6" s="978">
        <v>4</v>
      </c>
      <c r="K6" s="978"/>
      <c r="L6" s="978"/>
      <c r="M6" s="978"/>
      <c r="N6" s="978"/>
      <c r="O6" s="978"/>
      <c r="P6" s="978"/>
      <c r="Q6" s="978"/>
      <c r="R6" s="978"/>
      <c r="S6" s="978"/>
      <c r="T6" s="978"/>
    </row>
    <row r="7" spans="1:20" s="972" customFormat="1" ht="18.75">
      <c r="A7" s="978"/>
      <c r="B7" s="978"/>
      <c r="C7" s="978"/>
      <c r="D7" s="978"/>
      <c r="F7" s="994">
        <v>1</v>
      </c>
      <c r="G7" s="780" t="s">
        <v>474</v>
      </c>
      <c r="H7" s="992" t="str">
        <f>IF(dateCh="","",dateCh)</f>
        <v>27.11.2020</v>
      </c>
      <c r="I7" s="781" t="s">
        <v>475</v>
      </c>
      <c r="J7" s="580"/>
      <c r="K7" s="978"/>
      <c r="L7" s="978"/>
      <c r="M7" s="978"/>
      <c r="N7" s="978"/>
      <c r="O7" s="978"/>
      <c r="P7" s="978"/>
      <c r="Q7" s="978"/>
      <c r="R7" s="978"/>
      <c r="S7" s="978"/>
      <c r="T7" s="978"/>
    </row>
    <row r="8" spans="1:20" s="972" customFormat="1" ht="45">
      <c r="A8" s="1150">
        <v>1</v>
      </c>
      <c r="B8" s="978"/>
      <c r="C8" s="978"/>
      <c r="D8" s="978"/>
      <c r="F8" s="994" t="str">
        <f>"2." &amp;mergeValue(A8)</f>
        <v>2.1</v>
      </c>
      <c r="G8" s="780" t="s">
        <v>476</v>
      </c>
      <c r="H8" s="992" t="str">
        <f>IF('Перечень тарифов'!R21="","наименование отсутствует","" &amp; 'Перечень тарифов'!R21 &amp; "")</f>
        <v>наименование отсутствует</v>
      </c>
      <c r="I8" s="781" t="s">
        <v>569</v>
      </c>
      <c r="J8" s="580"/>
      <c r="K8" s="978"/>
      <c r="L8" s="978"/>
      <c r="M8" s="978"/>
      <c r="N8" s="978"/>
      <c r="O8" s="978"/>
      <c r="P8" s="978"/>
      <c r="Q8" s="978"/>
      <c r="R8" s="978"/>
      <c r="S8" s="978"/>
      <c r="T8" s="978"/>
    </row>
    <row r="9" spans="1:20" s="972" customFormat="1" ht="22.5">
      <c r="A9" s="1150"/>
      <c r="B9" s="978"/>
      <c r="C9" s="978"/>
      <c r="D9" s="978"/>
      <c r="F9" s="994" t="str">
        <f>"3." &amp;mergeValue(A9)</f>
        <v>3.1</v>
      </c>
      <c r="G9" s="780" t="s">
        <v>477</v>
      </c>
      <c r="H9" s="992"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81" t="s">
        <v>568</v>
      </c>
      <c r="J9" s="580"/>
      <c r="K9" s="978"/>
      <c r="L9" s="978"/>
      <c r="M9" s="978"/>
      <c r="N9" s="978"/>
      <c r="O9" s="978"/>
      <c r="P9" s="978"/>
      <c r="Q9" s="978"/>
      <c r="R9" s="978"/>
      <c r="S9" s="978"/>
      <c r="T9" s="978"/>
    </row>
    <row r="10" spans="1:20" s="972" customFormat="1" ht="22.5">
      <c r="A10" s="1150"/>
      <c r="B10" s="978"/>
      <c r="C10" s="978"/>
      <c r="D10" s="978"/>
      <c r="F10" s="994" t="str">
        <f>"4."&amp;mergeValue(A10)</f>
        <v>4.1</v>
      </c>
      <c r="G10" s="780" t="s">
        <v>478</v>
      </c>
      <c r="H10" s="996" t="s">
        <v>440</v>
      </c>
      <c r="I10" s="781"/>
      <c r="J10" s="580"/>
      <c r="K10" s="978"/>
      <c r="L10" s="978"/>
      <c r="M10" s="978"/>
      <c r="N10" s="978"/>
      <c r="O10" s="978"/>
      <c r="P10" s="978"/>
      <c r="Q10" s="978"/>
      <c r="R10" s="978"/>
      <c r="S10" s="978"/>
      <c r="T10" s="978"/>
    </row>
    <row r="11" spans="1:20" s="972" customFormat="1" ht="18.75">
      <c r="A11" s="1150"/>
      <c r="B11" s="1150">
        <v>1</v>
      </c>
      <c r="C11" s="988"/>
      <c r="D11" s="988"/>
      <c r="F11" s="994" t="str">
        <f>"4."&amp;mergeValue(A11) &amp;"."&amp;mergeValue(B11)</f>
        <v>4.1.1</v>
      </c>
      <c r="G11" s="795" t="s">
        <v>571</v>
      </c>
      <c r="H11" s="992" t="str">
        <f>IF(region_name="","",region_name)</f>
        <v>Ханты-Мансийский автономный округ</v>
      </c>
      <c r="I11" s="781" t="s">
        <v>481</v>
      </c>
      <c r="J11" s="580"/>
      <c r="K11" s="978"/>
      <c r="L11" s="978"/>
      <c r="M11" s="978"/>
      <c r="N11" s="978"/>
      <c r="O11" s="978"/>
      <c r="P11" s="978"/>
      <c r="Q11" s="978"/>
      <c r="R11" s="978"/>
      <c r="S11" s="978"/>
      <c r="T11" s="978"/>
    </row>
    <row r="12" spans="1:20" s="972" customFormat="1" ht="22.5">
      <c r="A12" s="1150"/>
      <c r="B12" s="1150"/>
      <c r="C12" s="1150">
        <v>1</v>
      </c>
      <c r="D12" s="988"/>
      <c r="F12" s="994" t="str">
        <f>"4."&amp;mergeValue(A12) &amp;"."&amp;mergeValue(B12)&amp;"."&amp;mergeValue(C12)</f>
        <v>4.1.1.1</v>
      </c>
      <c r="G12" s="782" t="s">
        <v>479</v>
      </c>
      <c r="H12" s="992" t="str">
        <f>IF(Территории!H13="","","" &amp; Территории!H13 &amp; "")</f>
        <v>город Урай</v>
      </c>
      <c r="I12" s="781" t="s">
        <v>482</v>
      </c>
      <c r="J12" s="580"/>
      <c r="K12" s="978"/>
      <c r="L12" s="978"/>
      <c r="M12" s="978"/>
      <c r="N12" s="978"/>
      <c r="O12" s="978"/>
      <c r="P12" s="978"/>
      <c r="Q12" s="978"/>
      <c r="R12" s="978"/>
      <c r="S12" s="978"/>
      <c r="T12" s="978"/>
    </row>
    <row r="13" spans="1:20" s="972" customFormat="1" ht="56.25">
      <c r="A13" s="1150"/>
      <c r="B13" s="1150"/>
      <c r="C13" s="1150"/>
      <c r="D13" s="988">
        <v>1</v>
      </c>
      <c r="F13" s="994" t="str">
        <f>"4."&amp;mergeValue(A13) &amp;"."&amp;mergeValue(B13)&amp;"."&amp;mergeValue(C13)&amp;"."&amp;mergeValue(D13)</f>
        <v>4.1.1.1.1</v>
      </c>
      <c r="G13" s="783" t="s">
        <v>480</v>
      </c>
      <c r="H13" s="992" t="str">
        <f>IF(Территории!R14="","","" &amp; Территории!R14 &amp; "")</f>
        <v>город Урай (71878000)</v>
      </c>
      <c r="I13" s="1071" t="s">
        <v>570</v>
      </c>
      <c r="J13" s="580"/>
      <c r="K13" s="978"/>
      <c r="L13" s="978"/>
      <c r="M13" s="978"/>
      <c r="N13" s="978"/>
      <c r="O13" s="978"/>
      <c r="P13" s="978"/>
      <c r="Q13" s="978"/>
      <c r="R13" s="978"/>
      <c r="S13" s="978"/>
      <c r="T13" s="978"/>
    </row>
    <row r="14" spans="1:20" s="737" customFormat="1" ht="3" customHeight="1">
      <c r="A14" s="738"/>
      <c r="B14" s="738"/>
      <c r="C14" s="738"/>
      <c r="D14" s="738"/>
      <c r="F14" s="590"/>
      <c r="G14" s="591"/>
      <c r="H14" s="592"/>
      <c r="I14" s="593"/>
      <c r="J14" s="738"/>
      <c r="K14" s="738"/>
      <c r="L14" s="738"/>
      <c r="M14" s="738"/>
      <c r="N14" s="738"/>
      <c r="O14" s="738"/>
      <c r="P14" s="738"/>
      <c r="Q14" s="738"/>
      <c r="R14" s="738"/>
      <c r="S14" s="738"/>
      <c r="T14" s="738"/>
    </row>
    <row r="15" spans="1:20" s="737" customFormat="1" ht="15" customHeight="1">
      <c r="A15" s="738"/>
      <c r="B15" s="738"/>
      <c r="C15" s="738"/>
      <c r="D15" s="738"/>
      <c r="F15" s="787"/>
      <c r="G15" s="1145" t="s">
        <v>572</v>
      </c>
      <c r="H15" s="1145"/>
      <c r="I15" s="948"/>
      <c r="J15" s="738"/>
      <c r="K15" s="738"/>
      <c r="L15" s="738"/>
      <c r="M15" s="738"/>
      <c r="N15" s="738"/>
      <c r="O15" s="738"/>
      <c r="P15" s="738"/>
      <c r="Q15" s="738"/>
      <c r="R15" s="738"/>
      <c r="S15" s="738"/>
      <c r="T15" s="738"/>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sheetPr codeName="List06_13">
    <tabColor rgb="FFEAEBEE"/>
    <pageSetUpPr fitToPage="1"/>
  </sheetPr>
  <dimension ref="A1:DI38"/>
  <sheetViews>
    <sheetView showGridLines="0" topLeftCell="I4" zoomScaleNormal="100" workbookViewId="0">
      <selection activeCell="O23" sqref="O23:CU23"/>
    </sheetView>
  </sheetViews>
  <sheetFormatPr defaultColWidth="10.5703125" defaultRowHeight="14.25"/>
  <cols>
    <col min="1" max="6" width="10.5703125" style="973" hidden="1" customWidth="1"/>
    <col min="7" max="8" width="9.140625" style="979" hidden="1" customWidth="1"/>
    <col min="9" max="9" width="3.7109375" style="961" customWidth="1"/>
    <col min="10" max="11" width="3.7109375" style="774" customWidth="1"/>
    <col min="12" max="12" width="12.7109375" style="955" customWidth="1"/>
    <col min="13" max="13" width="44.7109375" style="955" customWidth="1"/>
    <col min="14" max="14" width="1.7109375" style="955" hidden="1" customWidth="1"/>
    <col min="15" max="15" width="29.7109375" style="955" customWidth="1"/>
    <col min="16" max="17" width="23.7109375" style="955" hidden="1" customWidth="1"/>
    <col min="18" max="18" width="11.7109375" style="955" customWidth="1"/>
    <col min="19" max="19" width="3.7109375" style="955" customWidth="1"/>
    <col min="20" max="20" width="11.7109375" style="955" customWidth="1"/>
    <col min="21" max="21" width="8.5703125" style="955" customWidth="1"/>
    <col min="22" max="22" width="29.7109375" style="1026" customWidth="1"/>
    <col min="23" max="24" width="23.7109375" style="1026" hidden="1" customWidth="1"/>
    <col min="25" max="25" width="11.7109375" style="1026" customWidth="1"/>
    <col min="26" max="26" width="3.7109375" style="1026" customWidth="1"/>
    <col min="27" max="27" width="11.7109375" style="1026" customWidth="1"/>
    <col min="28" max="28" width="8.5703125" style="1026" customWidth="1"/>
    <col min="29" max="29" width="29.7109375" style="1026" customWidth="1"/>
    <col min="30" max="31" width="23.7109375" style="1026" hidden="1" customWidth="1"/>
    <col min="32" max="32" width="11.7109375" style="1026" customWidth="1"/>
    <col min="33" max="33" width="3.7109375" style="1026" customWidth="1"/>
    <col min="34" max="34" width="11.7109375" style="1026" customWidth="1"/>
    <col min="35" max="35" width="8.5703125" style="1026" customWidth="1"/>
    <col min="36" max="36" width="29.7109375" style="1026" customWidth="1"/>
    <col min="37" max="38" width="23.7109375" style="1026" hidden="1" customWidth="1"/>
    <col min="39" max="39" width="11.7109375" style="1026" customWidth="1"/>
    <col min="40" max="40" width="3.7109375" style="1026" customWidth="1"/>
    <col min="41" max="41" width="11.7109375" style="1026" customWidth="1"/>
    <col min="42" max="42" width="8.5703125" style="1026" customWidth="1"/>
    <col min="43" max="43" width="29.7109375" style="1026" customWidth="1"/>
    <col min="44" max="45" width="23.7109375" style="1026" hidden="1" customWidth="1"/>
    <col min="46" max="46" width="11.7109375" style="1026" customWidth="1"/>
    <col min="47" max="47" width="3.7109375" style="1026" customWidth="1"/>
    <col min="48" max="48" width="11.7109375" style="1026" customWidth="1"/>
    <col min="49" max="49" width="8.5703125" style="1026" customWidth="1"/>
    <col min="50" max="50" width="29.7109375" style="1026" customWidth="1"/>
    <col min="51" max="52" width="23.7109375" style="1026" hidden="1" customWidth="1"/>
    <col min="53" max="53" width="11.7109375" style="1026" customWidth="1"/>
    <col min="54" max="54" width="3.7109375" style="1026" customWidth="1"/>
    <col min="55" max="55" width="11.7109375" style="1026" customWidth="1"/>
    <col min="56" max="56" width="8.5703125" style="1026" customWidth="1"/>
    <col min="57" max="57" width="29.7109375" style="1026" customWidth="1"/>
    <col min="58" max="59" width="23.7109375" style="1026" hidden="1" customWidth="1"/>
    <col min="60" max="60" width="11.7109375" style="1026" customWidth="1"/>
    <col min="61" max="61" width="3.7109375" style="1026" customWidth="1"/>
    <col min="62" max="62" width="11.7109375" style="1026" customWidth="1"/>
    <col min="63" max="63" width="8.5703125" style="1026" customWidth="1"/>
    <col min="64" max="64" width="29.7109375" style="1026" customWidth="1"/>
    <col min="65" max="66" width="23.7109375" style="1026" hidden="1" customWidth="1"/>
    <col min="67" max="67" width="11.7109375" style="1026" customWidth="1"/>
    <col min="68" max="68" width="3.7109375" style="1026" customWidth="1"/>
    <col min="69" max="69" width="11.7109375" style="1026" customWidth="1"/>
    <col min="70" max="70" width="8.5703125" style="1026" customWidth="1"/>
    <col min="71" max="71" width="29.7109375" style="1026" customWidth="1"/>
    <col min="72" max="73" width="23.7109375" style="1026" hidden="1" customWidth="1"/>
    <col min="74" max="74" width="11.7109375" style="1026" customWidth="1"/>
    <col min="75" max="75" width="3.7109375" style="1026" customWidth="1"/>
    <col min="76" max="76" width="11.7109375" style="1026" customWidth="1"/>
    <col min="77" max="77" width="8.5703125" style="1026" customWidth="1"/>
    <col min="78" max="78" width="29.7109375" style="1026" customWidth="1"/>
    <col min="79" max="80" width="23.7109375" style="1026" hidden="1" customWidth="1"/>
    <col min="81" max="81" width="11.7109375" style="1026" customWidth="1"/>
    <col min="82" max="82" width="3.7109375" style="1026" customWidth="1"/>
    <col min="83" max="83" width="11.7109375" style="1026" customWidth="1"/>
    <col min="84" max="84" width="8.5703125" style="1026" customWidth="1"/>
    <col min="85" max="85" width="29.7109375" style="1026" customWidth="1"/>
    <col min="86" max="87" width="23.7109375" style="1026" hidden="1" customWidth="1"/>
    <col min="88" max="88" width="11.7109375" style="1026" customWidth="1"/>
    <col min="89" max="89" width="3.7109375" style="1026" customWidth="1"/>
    <col min="90" max="90" width="11.7109375" style="1026" customWidth="1"/>
    <col min="91" max="91" width="8.5703125" style="1026" customWidth="1"/>
    <col min="92" max="92" width="29.7109375" style="1026" customWidth="1"/>
    <col min="93" max="94" width="23.7109375" style="1026" hidden="1" customWidth="1"/>
    <col min="95" max="95" width="11.7109375" style="1026" customWidth="1"/>
    <col min="96" max="96" width="3.7109375" style="1026" customWidth="1"/>
    <col min="97" max="97" width="11.7109375" style="1026" customWidth="1"/>
    <col min="98" max="98" width="8.5703125" style="1026" hidden="1" customWidth="1"/>
    <col min="99" max="99" width="4.7109375" style="955" customWidth="1"/>
    <col min="100" max="100" width="115.7109375" style="955" customWidth="1"/>
    <col min="101" max="102" width="10.5703125" style="973"/>
    <col min="103" max="103" width="11.140625" style="973" customWidth="1"/>
    <col min="104" max="111" width="10.5703125" style="973"/>
    <col min="112" max="333" width="10.5703125" style="955"/>
    <col min="334" max="341" width="0" style="955" hidden="1" customWidth="1"/>
    <col min="342" max="342" width="3.7109375" style="955" customWidth="1"/>
    <col min="343" max="343" width="3.85546875" style="955" customWidth="1"/>
    <col min="344" max="344" width="3.7109375" style="955" customWidth="1"/>
    <col min="345" max="345" width="12.7109375" style="955" customWidth="1"/>
    <col min="346" max="346" width="52.7109375" style="955" customWidth="1"/>
    <col min="347" max="350" width="0" style="955" hidden="1" customWidth="1"/>
    <col min="351" max="351" width="12.28515625" style="955" customWidth="1"/>
    <col min="352" max="352" width="6.42578125" style="955" customWidth="1"/>
    <col min="353" max="353" width="12.28515625" style="955" customWidth="1"/>
    <col min="354" max="354" width="0" style="955" hidden="1" customWidth="1"/>
    <col min="355" max="355" width="3.7109375" style="955" customWidth="1"/>
    <col min="356" max="356" width="11.140625" style="955" bestFit="1" customWidth="1"/>
    <col min="357" max="358" width="10.5703125" style="955"/>
    <col min="359" max="359" width="11.140625" style="955" customWidth="1"/>
    <col min="360" max="589" width="10.5703125" style="955"/>
    <col min="590" max="597" width="0" style="955" hidden="1" customWidth="1"/>
    <col min="598" max="598" width="3.7109375" style="955" customWidth="1"/>
    <col min="599" max="599" width="3.85546875" style="955" customWidth="1"/>
    <col min="600" max="600" width="3.7109375" style="955" customWidth="1"/>
    <col min="601" max="601" width="12.7109375" style="955" customWidth="1"/>
    <col min="602" max="602" width="52.7109375" style="955" customWidth="1"/>
    <col min="603" max="606" width="0" style="955" hidden="1" customWidth="1"/>
    <col min="607" max="607" width="12.28515625" style="955" customWidth="1"/>
    <col min="608" max="608" width="6.42578125" style="955" customWidth="1"/>
    <col min="609" max="609" width="12.28515625" style="955" customWidth="1"/>
    <col min="610" max="610" width="0" style="955" hidden="1" customWidth="1"/>
    <col min="611" max="611" width="3.7109375" style="955" customWidth="1"/>
    <col min="612" max="612" width="11.140625" style="955" bestFit="1" customWidth="1"/>
    <col min="613" max="614" width="10.5703125" style="955"/>
    <col min="615" max="615" width="11.140625" style="955" customWidth="1"/>
    <col min="616" max="845" width="10.5703125" style="955"/>
    <col min="846" max="853" width="0" style="955" hidden="1" customWidth="1"/>
    <col min="854" max="854" width="3.7109375" style="955" customWidth="1"/>
    <col min="855" max="855" width="3.85546875" style="955" customWidth="1"/>
    <col min="856" max="856" width="3.7109375" style="955" customWidth="1"/>
    <col min="857" max="857" width="12.7109375" style="955" customWidth="1"/>
    <col min="858" max="858" width="52.7109375" style="955" customWidth="1"/>
    <col min="859" max="862" width="0" style="955" hidden="1" customWidth="1"/>
    <col min="863" max="863" width="12.28515625" style="955" customWidth="1"/>
    <col min="864" max="864" width="6.42578125" style="955" customWidth="1"/>
    <col min="865" max="865" width="12.28515625" style="955" customWidth="1"/>
    <col min="866" max="866" width="0" style="955" hidden="1" customWidth="1"/>
    <col min="867" max="867" width="3.7109375" style="955" customWidth="1"/>
    <col min="868" max="868" width="11.140625" style="955" bestFit="1" customWidth="1"/>
    <col min="869" max="870" width="10.5703125" style="955"/>
    <col min="871" max="871" width="11.140625" style="955" customWidth="1"/>
    <col min="872" max="1101" width="10.5703125" style="955"/>
    <col min="1102" max="1109" width="0" style="955" hidden="1" customWidth="1"/>
    <col min="1110" max="1110" width="3.7109375" style="955" customWidth="1"/>
    <col min="1111" max="1111" width="3.85546875" style="955" customWidth="1"/>
    <col min="1112" max="1112" width="3.7109375" style="955" customWidth="1"/>
    <col min="1113" max="1113" width="12.7109375" style="955" customWidth="1"/>
    <col min="1114" max="1114" width="52.7109375" style="955" customWidth="1"/>
    <col min="1115" max="1118" width="0" style="955" hidden="1" customWidth="1"/>
    <col min="1119" max="1119" width="12.28515625" style="955" customWidth="1"/>
    <col min="1120" max="1120" width="6.42578125" style="955" customWidth="1"/>
    <col min="1121" max="1121" width="12.28515625" style="955" customWidth="1"/>
    <col min="1122" max="1122" width="0" style="955" hidden="1" customWidth="1"/>
    <col min="1123" max="1123" width="3.7109375" style="955" customWidth="1"/>
    <col min="1124" max="1124" width="11.140625" style="955" bestFit="1" customWidth="1"/>
    <col min="1125" max="1126" width="10.5703125" style="955"/>
    <col min="1127" max="1127" width="11.140625" style="955" customWidth="1"/>
    <col min="1128" max="1357" width="10.5703125" style="955"/>
    <col min="1358" max="1365" width="0" style="955" hidden="1" customWidth="1"/>
    <col min="1366" max="1366" width="3.7109375" style="955" customWidth="1"/>
    <col min="1367" max="1367" width="3.85546875" style="955" customWidth="1"/>
    <col min="1368" max="1368" width="3.7109375" style="955" customWidth="1"/>
    <col min="1369" max="1369" width="12.7109375" style="955" customWidth="1"/>
    <col min="1370" max="1370" width="52.7109375" style="955" customWidth="1"/>
    <col min="1371" max="1374" width="0" style="955" hidden="1" customWidth="1"/>
    <col min="1375" max="1375" width="12.28515625" style="955" customWidth="1"/>
    <col min="1376" max="1376" width="6.42578125" style="955" customWidth="1"/>
    <col min="1377" max="1377" width="12.28515625" style="955" customWidth="1"/>
    <col min="1378" max="1378" width="0" style="955" hidden="1" customWidth="1"/>
    <col min="1379" max="1379" width="3.7109375" style="955" customWidth="1"/>
    <col min="1380" max="1380" width="11.140625" style="955" bestFit="1" customWidth="1"/>
    <col min="1381" max="1382" width="10.5703125" style="955"/>
    <col min="1383" max="1383" width="11.140625" style="955" customWidth="1"/>
    <col min="1384" max="1613" width="10.5703125" style="955"/>
    <col min="1614" max="1621" width="0" style="955" hidden="1" customWidth="1"/>
    <col min="1622" max="1622" width="3.7109375" style="955" customWidth="1"/>
    <col min="1623" max="1623" width="3.85546875" style="955" customWidth="1"/>
    <col min="1624" max="1624" width="3.7109375" style="955" customWidth="1"/>
    <col min="1625" max="1625" width="12.7109375" style="955" customWidth="1"/>
    <col min="1626" max="1626" width="52.7109375" style="955" customWidth="1"/>
    <col min="1627" max="1630" width="0" style="955" hidden="1" customWidth="1"/>
    <col min="1631" max="1631" width="12.28515625" style="955" customWidth="1"/>
    <col min="1632" max="1632" width="6.42578125" style="955" customWidth="1"/>
    <col min="1633" max="1633" width="12.28515625" style="955" customWidth="1"/>
    <col min="1634" max="1634" width="0" style="955" hidden="1" customWidth="1"/>
    <col min="1635" max="1635" width="3.7109375" style="955" customWidth="1"/>
    <col min="1636" max="1636" width="11.140625" style="955" bestFit="1" customWidth="1"/>
    <col min="1637" max="1638" width="10.5703125" style="955"/>
    <col min="1639" max="1639" width="11.140625" style="955" customWidth="1"/>
    <col min="1640" max="1869" width="10.5703125" style="955"/>
    <col min="1870" max="1877" width="0" style="955" hidden="1" customWidth="1"/>
    <col min="1878" max="1878" width="3.7109375" style="955" customWidth="1"/>
    <col min="1879" max="1879" width="3.85546875" style="955" customWidth="1"/>
    <col min="1880" max="1880" width="3.7109375" style="955" customWidth="1"/>
    <col min="1881" max="1881" width="12.7109375" style="955" customWidth="1"/>
    <col min="1882" max="1882" width="52.7109375" style="955" customWidth="1"/>
    <col min="1883" max="1886" width="0" style="955" hidden="1" customWidth="1"/>
    <col min="1887" max="1887" width="12.28515625" style="955" customWidth="1"/>
    <col min="1888" max="1888" width="6.42578125" style="955" customWidth="1"/>
    <col min="1889" max="1889" width="12.28515625" style="955" customWidth="1"/>
    <col min="1890" max="1890" width="0" style="955" hidden="1" customWidth="1"/>
    <col min="1891" max="1891" width="3.7109375" style="955" customWidth="1"/>
    <col min="1892" max="1892" width="11.140625" style="955" bestFit="1" customWidth="1"/>
    <col min="1893" max="1894" width="10.5703125" style="955"/>
    <col min="1895" max="1895" width="11.140625" style="955" customWidth="1"/>
    <col min="1896" max="2125" width="10.5703125" style="955"/>
    <col min="2126" max="2133" width="0" style="955" hidden="1" customWidth="1"/>
    <col min="2134" max="2134" width="3.7109375" style="955" customWidth="1"/>
    <col min="2135" max="2135" width="3.85546875" style="955" customWidth="1"/>
    <col min="2136" max="2136" width="3.7109375" style="955" customWidth="1"/>
    <col min="2137" max="2137" width="12.7109375" style="955" customWidth="1"/>
    <col min="2138" max="2138" width="52.7109375" style="955" customWidth="1"/>
    <col min="2139" max="2142" width="0" style="955" hidden="1" customWidth="1"/>
    <col min="2143" max="2143" width="12.28515625" style="955" customWidth="1"/>
    <col min="2144" max="2144" width="6.42578125" style="955" customWidth="1"/>
    <col min="2145" max="2145" width="12.28515625" style="955" customWidth="1"/>
    <col min="2146" max="2146" width="0" style="955" hidden="1" customWidth="1"/>
    <col min="2147" max="2147" width="3.7109375" style="955" customWidth="1"/>
    <col min="2148" max="2148" width="11.140625" style="955" bestFit="1" customWidth="1"/>
    <col min="2149" max="2150" width="10.5703125" style="955"/>
    <col min="2151" max="2151" width="11.140625" style="955" customWidth="1"/>
    <col min="2152" max="2381" width="10.5703125" style="955"/>
    <col min="2382" max="2389" width="0" style="955" hidden="1" customWidth="1"/>
    <col min="2390" max="2390" width="3.7109375" style="955" customWidth="1"/>
    <col min="2391" max="2391" width="3.85546875" style="955" customWidth="1"/>
    <col min="2392" max="2392" width="3.7109375" style="955" customWidth="1"/>
    <col min="2393" max="2393" width="12.7109375" style="955" customWidth="1"/>
    <col min="2394" max="2394" width="52.7109375" style="955" customWidth="1"/>
    <col min="2395" max="2398" width="0" style="955" hidden="1" customWidth="1"/>
    <col min="2399" max="2399" width="12.28515625" style="955" customWidth="1"/>
    <col min="2400" max="2400" width="6.42578125" style="955" customWidth="1"/>
    <col min="2401" max="2401" width="12.28515625" style="955" customWidth="1"/>
    <col min="2402" max="2402" width="0" style="955" hidden="1" customWidth="1"/>
    <col min="2403" max="2403" width="3.7109375" style="955" customWidth="1"/>
    <col min="2404" max="2404" width="11.140625" style="955" bestFit="1" customWidth="1"/>
    <col min="2405" max="2406" width="10.5703125" style="955"/>
    <col min="2407" max="2407" width="11.140625" style="955" customWidth="1"/>
    <col min="2408" max="2637" width="10.5703125" style="955"/>
    <col min="2638" max="2645" width="0" style="955" hidden="1" customWidth="1"/>
    <col min="2646" max="2646" width="3.7109375" style="955" customWidth="1"/>
    <col min="2647" max="2647" width="3.85546875" style="955" customWidth="1"/>
    <col min="2648" max="2648" width="3.7109375" style="955" customWidth="1"/>
    <col min="2649" max="2649" width="12.7109375" style="955" customWidth="1"/>
    <col min="2650" max="2650" width="52.7109375" style="955" customWidth="1"/>
    <col min="2651" max="2654" width="0" style="955" hidden="1" customWidth="1"/>
    <col min="2655" max="2655" width="12.28515625" style="955" customWidth="1"/>
    <col min="2656" max="2656" width="6.42578125" style="955" customWidth="1"/>
    <col min="2657" max="2657" width="12.28515625" style="955" customWidth="1"/>
    <col min="2658" max="2658" width="0" style="955" hidden="1" customWidth="1"/>
    <col min="2659" max="2659" width="3.7109375" style="955" customWidth="1"/>
    <col min="2660" max="2660" width="11.140625" style="955" bestFit="1" customWidth="1"/>
    <col min="2661" max="2662" width="10.5703125" style="955"/>
    <col min="2663" max="2663" width="11.140625" style="955" customWidth="1"/>
    <col min="2664" max="2893" width="10.5703125" style="955"/>
    <col min="2894" max="2901" width="0" style="955" hidden="1" customWidth="1"/>
    <col min="2902" max="2902" width="3.7109375" style="955" customWidth="1"/>
    <col min="2903" max="2903" width="3.85546875" style="955" customWidth="1"/>
    <col min="2904" max="2904" width="3.7109375" style="955" customWidth="1"/>
    <col min="2905" max="2905" width="12.7109375" style="955" customWidth="1"/>
    <col min="2906" max="2906" width="52.7109375" style="955" customWidth="1"/>
    <col min="2907" max="2910" width="0" style="955" hidden="1" customWidth="1"/>
    <col min="2911" max="2911" width="12.28515625" style="955" customWidth="1"/>
    <col min="2912" max="2912" width="6.42578125" style="955" customWidth="1"/>
    <col min="2913" max="2913" width="12.28515625" style="955" customWidth="1"/>
    <col min="2914" max="2914" width="0" style="955" hidden="1" customWidth="1"/>
    <col min="2915" max="2915" width="3.7109375" style="955" customWidth="1"/>
    <col min="2916" max="2916" width="11.140625" style="955" bestFit="1" customWidth="1"/>
    <col min="2917" max="2918" width="10.5703125" style="955"/>
    <col min="2919" max="2919" width="11.140625" style="955" customWidth="1"/>
    <col min="2920" max="3149" width="10.5703125" style="955"/>
    <col min="3150" max="3157" width="0" style="955" hidden="1" customWidth="1"/>
    <col min="3158" max="3158" width="3.7109375" style="955" customWidth="1"/>
    <col min="3159" max="3159" width="3.85546875" style="955" customWidth="1"/>
    <col min="3160" max="3160" width="3.7109375" style="955" customWidth="1"/>
    <col min="3161" max="3161" width="12.7109375" style="955" customWidth="1"/>
    <col min="3162" max="3162" width="52.7109375" style="955" customWidth="1"/>
    <col min="3163" max="3166" width="0" style="955" hidden="1" customWidth="1"/>
    <col min="3167" max="3167" width="12.28515625" style="955" customWidth="1"/>
    <col min="3168" max="3168" width="6.42578125" style="955" customWidth="1"/>
    <col min="3169" max="3169" width="12.28515625" style="955" customWidth="1"/>
    <col min="3170" max="3170" width="0" style="955" hidden="1" customWidth="1"/>
    <col min="3171" max="3171" width="3.7109375" style="955" customWidth="1"/>
    <col min="3172" max="3172" width="11.140625" style="955" bestFit="1" customWidth="1"/>
    <col min="3173" max="3174" width="10.5703125" style="955"/>
    <col min="3175" max="3175" width="11.140625" style="955" customWidth="1"/>
    <col min="3176" max="3405" width="10.5703125" style="955"/>
    <col min="3406" max="3413" width="0" style="955" hidden="1" customWidth="1"/>
    <col min="3414" max="3414" width="3.7109375" style="955" customWidth="1"/>
    <col min="3415" max="3415" width="3.85546875" style="955" customWidth="1"/>
    <col min="3416" max="3416" width="3.7109375" style="955" customWidth="1"/>
    <col min="3417" max="3417" width="12.7109375" style="955" customWidth="1"/>
    <col min="3418" max="3418" width="52.7109375" style="955" customWidth="1"/>
    <col min="3419" max="3422" width="0" style="955" hidden="1" customWidth="1"/>
    <col min="3423" max="3423" width="12.28515625" style="955" customWidth="1"/>
    <col min="3424" max="3424" width="6.42578125" style="955" customWidth="1"/>
    <col min="3425" max="3425" width="12.28515625" style="955" customWidth="1"/>
    <col min="3426" max="3426" width="0" style="955" hidden="1" customWidth="1"/>
    <col min="3427" max="3427" width="3.7109375" style="955" customWidth="1"/>
    <col min="3428" max="3428" width="11.140625" style="955" bestFit="1" customWidth="1"/>
    <col min="3429" max="3430" width="10.5703125" style="955"/>
    <col min="3431" max="3431" width="11.140625" style="955" customWidth="1"/>
    <col min="3432" max="3661" width="10.5703125" style="955"/>
    <col min="3662" max="3669" width="0" style="955" hidden="1" customWidth="1"/>
    <col min="3670" max="3670" width="3.7109375" style="955" customWidth="1"/>
    <col min="3671" max="3671" width="3.85546875" style="955" customWidth="1"/>
    <col min="3672" max="3672" width="3.7109375" style="955" customWidth="1"/>
    <col min="3673" max="3673" width="12.7109375" style="955" customWidth="1"/>
    <col min="3674" max="3674" width="52.7109375" style="955" customWidth="1"/>
    <col min="3675" max="3678" width="0" style="955" hidden="1" customWidth="1"/>
    <col min="3679" max="3679" width="12.28515625" style="955" customWidth="1"/>
    <col min="3680" max="3680" width="6.42578125" style="955" customWidth="1"/>
    <col min="3681" max="3681" width="12.28515625" style="955" customWidth="1"/>
    <col min="3682" max="3682" width="0" style="955" hidden="1" customWidth="1"/>
    <col min="3683" max="3683" width="3.7109375" style="955" customWidth="1"/>
    <col min="3684" max="3684" width="11.140625" style="955" bestFit="1" customWidth="1"/>
    <col min="3685" max="3686" width="10.5703125" style="955"/>
    <col min="3687" max="3687" width="11.140625" style="955" customWidth="1"/>
    <col min="3688" max="3917" width="10.5703125" style="955"/>
    <col min="3918" max="3925" width="0" style="955" hidden="1" customWidth="1"/>
    <col min="3926" max="3926" width="3.7109375" style="955" customWidth="1"/>
    <col min="3927" max="3927" width="3.85546875" style="955" customWidth="1"/>
    <col min="3928" max="3928" width="3.7109375" style="955" customWidth="1"/>
    <col min="3929" max="3929" width="12.7109375" style="955" customWidth="1"/>
    <col min="3930" max="3930" width="52.7109375" style="955" customWidth="1"/>
    <col min="3931" max="3934" width="0" style="955" hidden="1" customWidth="1"/>
    <col min="3935" max="3935" width="12.28515625" style="955" customWidth="1"/>
    <col min="3936" max="3936" width="6.42578125" style="955" customWidth="1"/>
    <col min="3937" max="3937" width="12.28515625" style="955" customWidth="1"/>
    <col min="3938" max="3938" width="0" style="955" hidden="1" customWidth="1"/>
    <col min="3939" max="3939" width="3.7109375" style="955" customWidth="1"/>
    <col min="3940" max="3940" width="11.140625" style="955" bestFit="1" customWidth="1"/>
    <col min="3941" max="3942" width="10.5703125" style="955"/>
    <col min="3943" max="3943" width="11.140625" style="955" customWidth="1"/>
    <col min="3944" max="4173" width="10.5703125" style="955"/>
    <col min="4174" max="4181" width="0" style="955" hidden="1" customWidth="1"/>
    <col min="4182" max="4182" width="3.7109375" style="955" customWidth="1"/>
    <col min="4183" max="4183" width="3.85546875" style="955" customWidth="1"/>
    <col min="4184" max="4184" width="3.7109375" style="955" customWidth="1"/>
    <col min="4185" max="4185" width="12.7109375" style="955" customWidth="1"/>
    <col min="4186" max="4186" width="52.7109375" style="955" customWidth="1"/>
    <col min="4187" max="4190" width="0" style="955" hidden="1" customWidth="1"/>
    <col min="4191" max="4191" width="12.28515625" style="955" customWidth="1"/>
    <col min="4192" max="4192" width="6.42578125" style="955" customWidth="1"/>
    <col min="4193" max="4193" width="12.28515625" style="955" customWidth="1"/>
    <col min="4194" max="4194" width="0" style="955" hidden="1" customWidth="1"/>
    <col min="4195" max="4195" width="3.7109375" style="955" customWidth="1"/>
    <col min="4196" max="4196" width="11.140625" style="955" bestFit="1" customWidth="1"/>
    <col min="4197" max="4198" width="10.5703125" style="955"/>
    <col min="4199" max="4199" width="11.140625" style="955" customWidth="1"/>
    <col min="4200" max="4429" width="10.5703125" style="955"/>
    <col min="4430" max="4437" width="0" style="955" hidden="1" customWidth="1"/>
    <col min="4438" max="4438" width="3.7109375" style="955" customWidth="1"/>
    <col min="4439" max="4439" width="3.85546875" style="955" customWidth="1"/>
    <col min="4440" max="4440" width="3.7109375" style="955" customWidth="1"/>
    <col min="4441" max="4441" width="12.7109375" style="955" customWidth="1"/>
    <col min="4442" max="4442" width="52.7109375" style="955" customWidth="1"/>
    <col min="4443" max="4446" width="0" style="955" hidden="1" customWidth="1"/>
    <col min="4447" max="4447" width="12.28515625" style="955" customWidth="1"/>
    <col min="4448" max="4448" width="6.42578125" style="955" customWidth="1"/>
    <col min="4449" max="4449" width="12.28515625" style="955" customWidth="1"/>
    <col min="4450" max="4450" width="0" style="955" hidden="1" customWidth="1"/>
    <col min="4451" max="4451" width="3.7109375" style="955" customWidth="1"/>
    <col min="4452" max="4452" width="11.140625" style="955" bestFit="1" customWidth="1"/>
    <col min="4453" max="4454" width="10.5703125" style="955"/>
    <col min="4455" max="4455" width="11.140625" style="955" customWidth="1"/>
    <col min="4456" max="4685" width="10.5703125" style="955"/>
    <col min="4686" max="4693" width="0" style="955" hidden="1" customWidth="1"/>
    <col min="4694" max="4694" width="3.7109375" style="955" customWidth="1"/>
    <col min="4695" max="4695" width="3.85546875" style="955" customWidth="1"/>
    <col min="4696" max="4696" width="3.7109375" style="955" customWidth="1"/>
    <col min="4697" max="4697" width="12.7109375" style="955" customWidth="1"/>
    <col min="4698" max="4698" width="52.7109375" style="955" customWidth="1"/>
    <col min="4699" max="4702" width="0" style="955" hidden="1" customWidth="1"/>
    <col min="4703" max="4703" width="12.28515625" style="955" customWidth="1"/>
    <col min="4704" max="4704" width="6.42578125" style="955" customWidth="1"/>
    <col min="4705" max="4705" width="12.28515625" style="955" customWidth="1"/>
    <col min="4706" max="4706" width="0" style="955" hidden="1" customWidth="1"/>
    <col min="4707" max="4707" width="3.7109375" style="955" customWidth="1"/>
    <col min="4708" max="4708" width="11.140625" style="955" bestFit="1" customWidth="1"/>
    <col min="4709" max="4710" width="10.5703125" style="955"/>
    <col min="4711" max="4711" width="11.140625" style="955" customWidth="1"/>
    <col min="4712" max="4941" width="10.5703125" style="955"/>
    <col min="4942" max="4949" width="0" style="955" hidden="1" customWidth="1"/>
    <col min="4950" max="4950" width="3.7109375" style="955" customWidth="1"/>
    <col min="4951" max="4951" width="3.85546875" style="955" customWidth="1"/>
    <col min="4952" max="4952" width="3.7109375" style="955" customWidth="1"/>
    <col min="4953" max="4953" width="12.7109375" style="955" customWidth="1"/>
    <col min="4954" max="4954" width="52.7109375" style="955" customWidth="1"/>
    <col min="4955" max="4958" width="0" style="955" hidden="1" customWidth="1"/>
    <col min="4959" max="4959" width="12.28515625" style="955" customWidth="1"/>
    <col min="4960" max="4960" width="6.42578125" style="955" customWidth="1"/>
    <col min="4961" max="4961" width="12.28515625" style="955" customWidth="1"/>
    <col min="4962" max="4962" width="0" style="955" hidden="1" customWidth="1"/>
    <col min="4963" max="4963" width="3.7109375" style="955" customWidth="1"/>
    <col min="4964" max="4964" width="11.140625" style="955" bestFit="1" customWidth="1"/>
    <col min="4965" max="4966" width="10.5703125" style="955"/>
    <col min="4967" max="4967" width="11.140625" style="955" customWidth="1"/>
    <col min="4968" max="5197" width="10.5703125" style="955"/>
    <col min="5198" max="5205" width="0" style="955" hidden="1" customWidth="1"/>
    <col min="5206" max="5206" width="3.7109375" style="955" customWidth="1"/>
    <col min="5207" max="5207" width="3.85546875" style="955" customWidth="1"/>
    <col min="5208" max="5208" width="3.7109375" style="955" customWidth="1"/>
    <col min="5209" max="5209" width="12.7109375" style="955" customWidth="1"/>
    <col min="5210" max="5210" width="52.7109375" style="955" customWidth="1"/>
    <col min="5211" max="5214" width="0" style="955" hidden="1" customWidth="1"/>
    <col min="5215" max="5215" width="12.28515625" style="955" customWidth="1"/>
    <col min="5216" max="5216" width="6.42578125" style="955" customWidth="1"/>
    <col min="5217" max="5217" width="12.28515625" style="955" customWidth="1"/>
    <col min="5218" max="5218" width="0" style="955" hidden="1" customWidth="1"/>
    <col min="5219" max="5219" width="3.7109375" style="955" customWidth="1"/>
    <col min="5220" max="5220" width="11.140625" style="955" bestFit="1" customWidth="1"/>
    <col min="5221" max="5222" width="10.5703125" style="955"/>
    <col min="5223" max="5223" width="11.140625" style="955" customWidth="1"/>
    <col min="5224" max="5453" width="10.5703125" style="955"/>
    <col min="5454" max="5461" width="0" style="955" hidden="1" customWidth="1"/>
    <col min="5462" max="5462" width="3.7109375" style="955" customWidth="1"/>
    <col min="5463" max="5463" width="3.85546875" style="955" customWidth="1"/>
    <col min="5464" max="5464" width="3.7109375" style="955" customWidth="1"/>
    <col min="5465" max="5465" width="12.7109375" style="955" customWidth="1"/>
    <col min="5466" max="5466" width="52.7109375" style="955" customWidth="1"/>
    <col min="5467" max="5470" width="0" style="955" hidden="1" customWidth="1"/>
    <col min="5471" max="5471" width="12.28515625" style="955" customWidth="1"/>
    <col min="5472" max="5472" width="6.42578125" style="955" customWidth="1"/>
    <col min="5473" max="5473" width="12.28515625" style="955" customWidth="1"/>
    <col min="5474" max="5474" width="0" style="955" hidden="1" customWidth="1"/>
    <col min="5475" max="5475" width="3.7109375" style="955" customWidth="1"/>
    <col min="5476" max="5476" width="11.140625" style="955" bestFit="1" customWidth="1"/>
    <col min="5477" max="5478" width="10.5703125" style="955"/>
    <col min="5479" max="5479" width="11.140625" style="955" customWidth="1"/>
    <col min="5480" max="5709" width="10.5703125" style="955"/>
    <col min="5710" max="5717" width="0" style="955" hidden="1" customWidth="1"/>
    <col min="5718" max="5718" width="3.7109375" style="955" customWidth="1"/>
    <col min="5719" max="5719" width="3.85546875" style="955" customWidth="1"/>
    <col min="5720" max="5720" width="3.7109375" style="955" customWidth="1"/>
    <col min="5721" max="5721" width="12.7109375" style="955" customWidth="1"/>
    <col min="5722" max="5722" width="52.7109375" style="955" customWidth="1"/>
    <col min="5723" max="5726" width="0" style="955" hidden="1" customWidth="1"/>
    <col min="5727" max="5727" width="12.28515625" style="955" customWidth="1"/>
    <col min="5728" max="5728" width="6.42578125" style="955" customWidth="1"/>
    <col min="5729" max="5729" width="12.28515625" style="955" customWidth="1"/>
    <col min="5730" max="5730" width="0" style="955" hidden="1" customWidth="1"/>
    <col min="5731" max="5731" width="3.7109375" style="955" customWidth="1"/>
    <col min="5732" max="5732" width="11.140625" style="955" bestFit="1" customWidth="1"/>
    <col min="5733" max="5734" width="10.5703125" style="955"/>
    <col min="5735" max="5735" width="11.140625" style="955" customWidth="1"/>
    <col min="5736" max="5965" width="10.5703125" style="955"/>
    <col min="5966" max="5973" width="0" style="955" hidden="1" customWidth="1"/>
    <col min="5974" max="5974" width="3.7109375" style="955" customWidth="1"/>
    <col min="5975" max="5975" width="3.85546875" style="955" customWidth="1"/>
    <col min="5976" max="5976" width="3.7109375" style="955" customWidth="1"/>
    <col min="5977" max="5977" width="12.7109375" style="955" customWidth="1"/>
    <col min="5978" max="5978" width="52.7109375" style="955" customWidth="1"/>
    <col min="5979" max="5982" width="0" style="955" hidden="1" customWidth="1"/>
    <col min="5983" max="5983" width="12.28515625" style="955" customWidth="1"/>
    <col min="5984" max="5984" width="6.42578125" style="955" customWidth="1"/>
    <col min="5985" max="5985" width="12.28515625" style="955" customWidth="1"/>
    <col min="5986" max="5986" width="0" style="955" hidden="1" customWidth="1"/>
    <col min="5987" max="5987" width="3.7109375" style="955" customWidth="1"/>
    <col min="5988" max="5988" width="11.140625" style="955" bestFit="1" customWidth="1"/>
    <col min="5989" max="5990" width="10.5703125" style="955"/>
    <col min="5991" max="5991" width="11.140625" style="955" customWidth="1"/>
    <col min="5992" max="6221" width="10.5703125" style="955"/>
    <col min="6222" max="6229" width="0" style="955" hidden="1" customWidth="1"/>
    <col min="6230" max="6230" width="3.7109375" style="955" customWidth="1"/>
    <col min="6231" max="6231" width="3.85546875" style="955" customWidth="1"/>
    <col min="6232" max="6232" width="3.7109375" style="955" customWidth="1"/>
    <col min="6233" max="6233" width="12.7109375" style="955" customWidth="1"/>
    <col min="6234" max="6234" width="52.7109375" style="955" customWidth="1"/>
    <col min="6235" max="6238" width="0" style="955" hidden="1" customWidth="1"/>
    <col min="6239" max="6239" width="12.28515625" style="955" customWidth="1"/>
    <col min="6240" max="6240" width="6.42578125" style="955" customWidth="1"/>
    <col min="6241" max="6241" width="12.28515625" style="955" customWidth="1"/>
    <col min="6242" max="6242" width="0" style="955" hidden="1" customWidth="1"/>
    <col min="6243" max="6243" width="3.7109375" style="955" customWidth="1"/>
    <col min="6244" max="6244" width="11.140625" style="955" bestFit="1" customWidth="1"/>
    <col min="6245" max="6246" width="10.5703125" style="955"/>
    <col min="6247" max="6247" width="11.140625" style="955" customWidth="1"/>
    <col min="6248" max="6477" width="10.5703125" style="955"/>
    <col min="6478" max="6485" width="0" style="955" hidden="1" customWidth="1"/>
    <col min="6486" max="6486" width="3.7109375" style="955" customWidth="1"/>
    <col min="6487" max="6487" width="3.85546875" style="955" customWidth="1"/>
    <col min="6488" max="6488" width="3.7109375" style="955" customWidth="1"/>
    <col min="6489" max="6489" width="12.7109375" style="955" customWidth="1"/>
    <col min="6490" max="6490" width="52.7109375" style="955" customWidth="1"/>
    <col min="6491" max="6494" width="0" style="955" hidden="1" customWidth="1"/>
    <col min="6495" max="6495" width="12.28515625" style="955" customWidth="1"/>
    <col min="6496" max="6496" width="6.42578125" style="955" customWidth="1"/>
    <col min="6497" max="6497" width="12.28515625" style="955" customWidth="1"/>
    <col min="6498" max="6498" width="0" style="955" hidden="1" customWidth="1"/>
    <col min="6499" max="6499" width="3.7109375" style="955" customWidth="1"/>
    <col min="6500" max="6500" width="11.140625" style="955" bestFit="1" customWidth="1"/>
    <col min="6501" max="6502" width="10.5703125" style="955"/>
    <col min="6503" max="6503" width="11.140625" style="955" customWidth="1"/>
    <col min="6504" max="6733" width="10.5703125" style="955"/>
    <col min="6734" max="6741" width="0" style="955" hidden="1" customWidth="1"/>
    <col min="6742" max="6742" width="3.7109375" style="955" customWidth="1"/>
    <col min="6743" max="6743" width="3.85546875" style="955" customWidth="1"/>
    <col min="6744" max="6744" width="3.7109375" style="955" customWidth="1"/>
    <col min="6745" max="6745" width="12.7109375" style="955" customWidth="1"/>
    <col min="6746" max="6746" width="52.7109375" style="955" customWidth="1"/>
    <col min="6747" max="6750" width="0" style="955" hidden="1" customWidth="1"/>
    <col min="6751" max="6751" width="12.28515625" style="955" customWidth="1"/>
    <col min="6752" max="6752" width="6.42578125" style="955" customWidth="1"/>
    <col min="6753" max="6753" width="12.28515625" style="955" customWidth="1"/>
    <col min="6754" max="6754" width="0" style="955" hidden="1" customWidth="1"/>
    <col min="6755" max="6755" width="3.7109375" style="955" customWidth="1"/>
    <col min="6756" max="6756" width="11.140625" style="955" bestFit="1" customWidth="1"/>
    <col min="6757" max="6758" width="10.5703125" style="955"/>
    <col min="6759" max="6759" width="11.140625" style="955" customWidth="1"/>
    <col min="6760" max="6989" width="10.5703125" style="955"/>
    <col min="6990" max="6997" width="0" style="955" hidden="1" customWidth="1"/>
    <col min="6998" max="6998" width="3.7109375" style="955" customWidth="1"/>
    <col min="6999" max="6999" width="3.85546875" style="955" customWidth="1"/>
    <col min="7000" max="7000" width="3.7109375" style="955" customWidth="1"/>
    <col min="7001" max="7001" width="12.7109375" style="955" customWidth="1"/>
    <col min="7002" max="7002" width="52.7109375" style="955" customWidth="1"/>
    <col min="7003" max="7006" width="0" style="955" hidden="1" customWidth="1"/>
    <col min="7007" max="7007" width="12.28515625" style="955" customWidth="1"/>
    <col min="7008" max="7008" width="6.42578125" style="955" customWidth="1"/>
    <col min="7009" max="7009" width="12.28515625" style="955" customWidth="1"/>
    <col min="7010" max="7010" width="0" style="955" hidden="1" customWidth="1"/>
    <col min="7011" max="7011" width="3.7109375" style="955" customWidth="1"/>
    <col min="7012" max="7012" width="11.140625" style="955" bestFit="1" customWidth="1"/>
    <col min="7013" max="7014" width="10.5703125" style="955"/>
    <col min="7015" max="7015" width="11.140625" style="955" customWidth="1"/>
    <col min="7016" max="7245" width="10.5703125" style="955"/>
    <col min="7246" max="7253" width="0" style="955" hidden="1" customWidth="1"/>
    <col min="7254" max="7254" width="3.7109375" style="955" customWidth="1"/>
    <col min="7255" max="7255" width="3.85546875" style="955" customWidth="1"/>
    <col min="7256" max="7256" width="3.7109375" style="955" customWidth="1"/>
    <col min="7257" max="7257" width="12.7109375" style="955" customWidth="1"/>
    <col min="7258" max="7258" width="52.7109375" style="955" customWidth="1"/>
    <col min="7259" max="7262" width="0" style="955" hidden="1" customWidth="1"/>
    <col min="7263" max="7263" width="12.28515625" style="955" customWidth="1"/>
    <col min="7264" max="7264" width="6.42578125" style="955" customWidth="1"/>
    <col min="7265" max="7265" width="12.28515625" style="955" customWidth="1"/>
    <col min="7266" max="7266" width="0" style="955" hidden="1" customWidth="1"/>
    <col min="7267" max="7267" width="3.7109375" style="955" customWidth="1"/>
    <col min="7268" max="7268" width="11.140625" style="955" bestFit="1" customWidth="1"/>
    <col min="7269" max="7270" width="10.5703125" style="955"/>
    <col min="7271" max="7271" width="11.140625" style="955" customWidth="1"/>
    <col min="7272" max="7501" width="10.5703125" style="955"/>
    <col min="7502" max="7509" width="0" style="955" hidden="1" customWidth="1"/>
    <col min="7510" max="7510" width="3.7109375" style="955" customWidth="1"/>
    <col min="7511" max="7511" width="3.85546875" style="955" customWidth="1"/>
    <col min="7512" max="7512" width="3.7109375" style="955" customWidth="1"/>
    <col min="7513" max="7513" width="12.7109375" style="955" customWidth="1"/>
    <col min="7514" max="7514" width="52.7109375" style="955" customWidth="1"/>
    <col min="7515" max="7518" width="0" style="955" hidden="1" customWidth="1"/>
    <col min="7519" max="7519" width="12.28515625" style="955" customWidth="1"/>
    <col min="7520" max="7520" width="6.42578125" style="955" customWidth="1"/>
    <col min="7521" max="7521" width="12.28515625" style="955" customWidth="1"/>
    <col min="7522" max="7522" width="0" style="955" hidden="1" customWidth="1"/>
    <col min="7523" max="7523" width="3.7109375" style="955" customWidth="1"/>
    <col min="7524" max="7524" width="11.140625" style="955" bestFit="1" customWidth="1"/>
    <col min="7525" max="7526" width="10.5703125" style="955"/>
    <col min="7527" max="7527" width="11.140625" style="955" customWidth="1"/>
    <col min="7528" max="7757" width="10.5703125" style="955"/>
    <col min="7758" max="7765" width="0" style="955" hidden="1" customWidth="1"/>
    <col min="7766" max="7766" width="3.7109375" style="955" customWidth="1"/>
    <col min="7767" max="7767" width="3.85546875" style="955" customWidth="1"/>
    <col min="7768" max="7768" width="3.7109375" style="955" customWidth="1"/>
    <col min="7769" max="7769" width="12.7109375" style="955" customWidth="1"/>
    <col min="7770" max="7770" width="52.7109375" style="955" customWidth="1"/>
    <col min="7771" max="7774" width="0" style="955" hidden="1" customWidth="1"/>
    <col min="7775" max="7775" width="12.28515625" style="955" customWidth="1"/>
    <col min="7776" max="7776" width="6.42578125" style="955" customWidth="1"/>
    <col min="7777" max="7777" width="12.28515625" style="955" customWidth="1"/>
    <col min="7778" max="7778" width="0" style="955" hidden="1" customWidth="1"/>
    <col min="7779" max="7779" width="3.7109375" style="955" customWidth="1"/>
    <col min="7780" max="7780" width="11.140625" style="955" bestFit="1" customWidth="1"/>
    <col min="7781" max="7782" width="10.5703125" style="955"/>
    <col min="7783" max="7783" width="11.140625" style="955" customWidth="1"/>
    <col min="7784" max="8013" width="10.5703125" style="955"/>
    <col min="8014" max="8021" width="0" style="955" hidden="1" customWidth="1"/>
    <col min="8022" max="8022" width="3.7109375" style="955" customWidth="1"/>
    <col min="8023" max="8023" width="3.85546875" style="955" customWidth="1"/>
    <col min="8024" max="8024" width="3.7109375" style="955" customWidth="1"/>
    <col min="8025" max="8025" width="12.7109375" style="955" customWidth="1"/>
    <col min="8026" max="8026" width="52.7109375" style="955" customWidth="1"/>
    <col min="8027" max="8030" width="0" style="955" hidden="1" customWidth="1"/>
    <col min="8031" max="8031" width="12.28515625" style="955" customWidth="1"/>
    <col min="8032" max="8032" width="6.42578125" style="955" customWidth="1"/>
    <col min="8033" max="8033" width="12.28515625" style="955" customWidth="1"/>
    <col min="8034" max="8034" width="0" style="955" hidden="1" customWidth="1"/>
    <col min="8035" max="8035" width="3.7109375" style="955" customWidth="1"/>
    <col min="8036" max="8036" width="11.140625" style="955" bestFit="1" customWidth="1"/>
    <col min="8037" max="8038" width="10.5703125" style="955"/>
    <col min="8039" max="8039" width="11.140625" style="955" customWidth="1"/>
    <col min="8040" max="8269" width="10.5703125" style="955"/>
    <col min="8270" max="8277" width="0" style="955" hidden="1" customWidth="1"/>
    <col min="8278" max="8278" width="3.7109375" style="955" customWidth="1"/>
    <col min="8279" max="8279" width="3.85546875" style="955" customWidth="1"/>
    <col min="8280" max="8280" width="3.7109375" style="955" customWidth="1"/>
    <col min="8281" max="8281" width="12.7109375" style="955" customWidth="1"/>
    <col min="8282" max="8282" width="52.7109375" style="955" customWidth="1"/>
    <col min="8283" max="8286" width="0" style="955" hidden="1" customWidth="1"/>
    <col min="8287" max="8287" width="12.28515625" style="955" customWidth="1"/>
    <col min="8288" max="8288" width="6.42578125" style="955" customWidth="1"/>
    <col min="8289" max="8289" width="12.28515625" style="955" customWidth="1"/>
    <col min="8290" max="8290" width="0" style="955" hidden="1" customWidth="1"/>
    <col min="8291" max="8291" width="3.7109375" style="955" customWidth="1"/>
    <col min="8292" max="8292" width="11.140625" style="955" bestFit="1" customWidth="1"/>
    <col min="8293" max="8294" width="10.5703125" style="955"/>
    <col min="8295" max="8295" width="11.140625" style="955" customWidth="1"/>
    <col min="8296" max="8525" width="10.5703125" style="955"/>
    <col min="8526" max="8533" width="0" style="955" hidden="1" customWidth="1"/>
    <col min="8534" max="8534" width="3.7109375" style="955" customWidth="1"/>
    <col min="8535" max="8535" width="3.85546875" style="955" customWidth="1"/>
    <col min="8536" max="8536" width="3.7109375" style="955" customWidth="1"/>
    <col min="8537" max="8537" width="12.7109375" style="955" customWidth="1"/>
    <col min="8538" max="8538" width="52.7109375" style="955" customWidth="1"/>
    <col min="8539" max="8542" width="0" style="955" hidden="1" customWidth="1"/>
    <col min="8543" max="8543" width="12.28515625" style="955" customWidth="1"/>
    <col min="8544" max="8544" width="6.42578125" style="955" customWidth="1"/>
    <col min="8545" max="8545" width="12.28515625" style="955" customWidth="1"/>
    <col min="8546" max="8546" width="0" style="955" hidden="1" customWidth="1"/>
    <col min="8547" max="8547" width="3.7109375" style="955" customWidth="1"/>
    <col min="8548" max="8548" width="11.140625" style="955" bestFit="1" customWidth="1"/>
    <col min="8549" max="8550" width="10.5703125" style="955"/>
    <col min="8551" max="8551" width="11.140625" style="955" customWidth="1"/>
    <col min="8552" max="8781" width="10.5703125" style="955"/>
    <col min="8782" max="8789" width="0" style="955" hidden="1" customWidth="1"/>
    <col min="8790" max="8790" width="3.7109375" style="955" customWidth="1"/>
    <col min="8791" max="8791" width="3.85546875" style="955" customWidth="1"/>
    <col min="8792" max="8792" width="3.7109375" style="955" customWidth="1"/>
    <col min="8793" max="8793" width="12.7109375" style="955" customWidth="1"/>
    <col min="8794" max="8794" width="52.7109375" style="955" customWidth="1"/>
    <col min="8795" max="8798" width="0" style="955" hidden="1" customWidth="1"/>
    <col min="8799" max="8799" width="12.28515625" style="955" customWidth="1"/>
    <col min="8800" max="8800" width="6.42578125" style="955" customWidth="1"/>
    <col min="8801" max="8801" width="12.28515625" style="955" customWidth="1"/>
    <col min="8802" max="8802" width="0" style="955" hidden="1" customWidth="1"/>
    <col min="8803" max="8803" width="3.7109375" style="955" customWidth="1"/>
    <col min="8804" max="8804" width="11.140625" style="955" bestFit="1" customWidth="1"/>
    <col min="8805" max="8806" width="10.5703125" style="955"/>
    <col min="8807" max="8807" width="11.140625" style="955" customWidth="1"/>
    <col min="8808" max="9037" width="10.5703125" style="955"/>
    <col min="9038" max="9045" width="0" style="955" hidden="1" customWidth="1"/>
    <col min="9046" max="9046" width="3.7109375" style="955" customWidth="1"/>
    <col min="9047" max="9047" width="3.85546875" style="955" customWidth="1"/>
    <col min="9048" max="9048" width="3.7109375" style="955" customWidth="1"/>
    <col min="9049" max="9049" width="12.7109375" style="955" customWidth="1"/>
    <col min="9050" max="9050" width="52.7109375" style="955" customWidth="1"/>
    <col min="9051" max="9054" width="0" style="955" hidden="1" customWidth="1"/>
    <col min="9055" max="9055" width="12.28515625" style="955" customWidth="1"/>
    <col min="9056" max="9056" width="6.42578125" style="955" customWidth="1"/>
    <col min="9057" max="9057" width="12.28515625" style="955" customWidth="1"/>
    <col min="9058" max="9058" width="0" style="955" hidden="1" customWidth="1"/>
    <col min="9059" max="9059" width="3.7109375" style="955" customWidth="1"/>
    <col min="9060" max="9060" width="11.140625" style="955" bestFit="1" customWidth="1"/>
    <col min="9061" max="9062" width="10.5703125" style="955"/>
    <col min="9063" max="9063" width="11.140625" style="955" customWidth="1"/>
    <col min="9064" max="9293" width="10.5703125" style="955"/>
    <col min="9294" max="9301" width="0" style="955" hidden="1" customWidth="1"/>
    <col min="9302" max="9302" width="3.7109375" style="955" customWidth="1"/>
    <col min="9303" max="9303" width="3.85546875" style="955" customWidth="1"/>
    <col min="9304" max="9304" width="3.7109375" style="955" customWidth="1"/>
    <col min="9305" max="9305" width="12.7109375" style="955" customWidth="1"/>
    <col min="9306" max="9306" width="52.7109375" style="955" customWidth="1"/>
    <col min="9307" max="9310" width="0" style="955" hidden="1" customWidth="1"/>
    <col min="9311" max="9311" width="12.28515625" style="955" customWidth="1"/>
    <col min="9312" max="9312" width="6.42578125" style="955" customWidth="1"/>
    <col min="9313" max="9313" width="12.28515625" style="955" customWidth="1"/>
    <col min="9314" max="9314" width="0" style="955" hidden="1" customWidth="1"/>
    <col min="9315" max="9315" width="3.7109375" style="955" customWidth="1"/>
    <col min="9316" max="9316" width="11.140625" style="955" bestFit="1" customWidth="1"/>
    <col min="9317" max="9318" width="10.5703125" style="955"/>
    <col min="9319" max="9319" width="11.140625" style="955" customWidth="1"/>
    <col min="9320" max="9549" width="10.5703125" style="955"/>
    <col min="9550" max="9557" width="0" style="955" hidden="1" customWidth="1"/>
    <col min="9558" max="9558" width="3.7109375" style="955" customWidth="1"/>
    <col min="9559" max="9559" width="3.85546875" style="955" customWidth="1"/>
    <col min="9560" max="9560" width="3.7109375" style="955" customWidth="1"/>
    <col min="9561" max="9561" width="12.7109375" style="955" customWidth="1"/>
    <col min="9562" max="9562" width="52.7109375" style="955" customWidth="1"/>
    <col min="9563" max="9566" width="0" style="955" hidden="1" customWidth="1"/>
    <col min="9567" max="9567" width="12.28515625" style="955" customWidth="1"/>
    <col min="9568" max="9568" width="6.42578125" style="955" customWidth="1"/>
    <col min="9569" max="9569" width="12.28515625" style="955" customWidth="1"/>
    <col min="9570" max="9570" width="0" style="955" hidden="1" customWidth="1"/>
    <col min="9571" max="9571" width="3.7109375" style="955" customWidth="1"/>
    <col min="9572" max="9572" width="11.140625" style="955" bestFit="1" customWidth="1"/>
    <col min="9573" max="9574" width="10.5703125" style="955"/>
    <col min="9575" max="9575" width="11.140625" style="955" customWidth="1"/>
    <col min="9576" max="9805" width="10.5703125" style="955"/>
    <col min="9806" max="9813" width="0" style="955" hidden="1" customWidth="1"/>
    <col min="9814" max="9814" width="3.7109375" style="955" customWidth="1"/>
    <col min="9815" max="9815" width="3.85546875" style="955" customWidth="1"/>
    <col min="9816" max="9816" width="3.7109375" style="955" customWidth="1"/>
    <col min="9817" max="9817" width="12.7109375" style="955" customWidth="1"/>
    <col min="9818" max="9818" width="52.7109375" style="955" customWidth="1"/>
    <col min="9819" max="9822" width="0" style="955" hidden="1" customWidth="1"/>
    <col min="9823" max="9823" width="12.28515625" style="955" customWidth="1"/>
    <col min="9824" max="9824" width="6.42578125" style="955" customWidth="1"/>
    <col min="9825" max="9825" width="12.28515625" style="955" customWidth="1"/>
    <col min="9826" max="9826" width="0" style="955" hidden="1" customWidth="1"/>
    <col min="9827" max="9827" width="3.7109375" style="955" customWidth="1"/>
    <col min="9828" max="9828" width="11.140625" style="955" bestFit="1" customWidth="1"/>
    <col min="9829" max="9830" width="10.5703125" style="955"/>
    <col min="9831" max="9831" width="11.140625" style="955" customWidth="1"/>
    <col min="9832" max="10061" width="10.5703125" style="955"/>
    <col min="10062" max="10069" width="0" style="955" hidden="1" customWidth="1"/>
    <col min="10070" max="10070" width="3.7109375" style="955" customWidth="1"/>
    <col min="10071" max="10071" width="3.85546875" style="955" customWidth="1"/>
    <col min="10072" max="10072" width="3.7109375" style="955" customWidth="1"/>
    <col min="10073" max="10073" width="12.7109375" style="955" customWidth="1"/>
    <col min="10074" max="10074" width="52.7109375" style="955" customWidth="1"/>
    <col min="10075" max="10078" width="0" style="955" hidden="1" customWidth="1"/>
    <col min="10079" max="10079" width="12.28515625" style="955" customWidth="1"/>
    <col min="10080" max="10080" width="6.42578125" style="955" customWidth="1"/>
    <col min="10081" max="10081" width="12.28515625" style="955" customWidth="1"/>
    <col min="10082" max="10082" width="0" style="955" hidden="1" customWidth="1"/>
    <col min="10083" max="10083" width="3.7109375" style="955" customWidth="1"/>
    <col min="10084" max="10084" width="11.140625" style="955" bestFit="1" customWidth="1"/>
    <col min="10085" max="10086" width="10.5703125" style="955"/>
    <col min="10087" max="10087" width="11.140625" style="955" customWidth="1"/>
    <col min="10088" max="10317" width="10.5703125" style="955"/>
    <col min="10318" max="10325" width="0" style="955" hidden="1" customWidth="1"/>
    <col min="10326" max="10326" width="3.7109375" style="955" customWidth="1"/>
    <col min="10327" max="10327" width="3.85546875" style="955" customWidth="1"/>
    <col min="10328" max="10328" width="3.7109375" style="955" customWidth="1"/>
    <col min="10329" max="10329" width="12.7109375" style="955" customWidth="1"/>
    <col min="10330" max="10330" width="52.7109375" style="955" customWidth="1"/>
    <col min="10331" max="10334" width="0" style="955" hidden="1" customWidth="1"/>
    <col min="10335" max="10335" width="12.28515625" style="955" customWidth="1"/>
    <col min="10336" max="10336" width="6.42578125" style="955" customWidth="1"/>
    <col min="10337" max="10337" width="12.28515625" style="955" customWidth="1"/>
    <col min="10338" max="10338" width="0" style="955" hidden="1" customWidth="1"/>
    <col min="10339" max="10339" width="3.7109375" style="955" customWidth="1"/>
    <col min="10340" max="10340" width="11.140625" style="955" bestFit="1" customWidth="1"/>
    <col min="10341" max="10342" width="10.5703125" style="955"/>
    <col min="10343" max="10343" width="11.140625" style="955" customWidth="1"/>
    <col min="10344" max="10573" width="10.5703125" style="955"/>
    <col min="10574" max="10581" width="0" style="955" hidden="1" customWidth="1"/>
    <col min="10582" max="10582" width="3.7109375" style="955" customWidth="1"/>
    <col min="10583" max="10583" width="3.85546875" style="955" customWidth="1"/>
    <col min="10584" max="10584" width="3.7109375" style="955" customWidth="1"/>
    <col min="10585" max="10585" width="12.7109375" style="955" customWidth="1"/>
    <col min="10586" max="10586" width="52.7109375" style="955" customWidth="1"/>
    <col min="10587" max="10590" width="0" style="955" hidden="1" customWidth="1"/>
    <col min="10591" max="10591" width="12.28515625" style="955" customWidth="1"/>
    <col min="10592" max="10592" width="6.42578125" style="955" customWidth="1"/>
    <col min="10593" max="10593" width="12.28515625" style="955" customWidth="1"/>
    <col min="10594" max="10594" width="0" style="955" hidden="1" customWidth="1"/>
    <col min="10595" max="10595" width="3.7109375" style="955" customWidth="1"/>
    <col min="10596" max="10596" width="11.140625" style="955" bestFit="1" customWidth="1"/>
    <col min="10597" max="10598" width="10.5703125" style="955"/>
    <col min="10599" max="10599" width="11.140625" style="955" customWidth="1"/>
    <col min="10600" max="10829" width="10.5703125" style="955"/>
    <col min="10830" max="10837" width="0" style="955" hidden="1" customWidth="1"/>
    <col min="10838" max="10838" width="3.7109375" style="955" customWidth="1"/>
    <col min="10839" max="10839" width="3.85546875" style="955" customWidth="1"/>
    <col min="10840" max="10840" width="3.7109375" style="955" customWidth="1"/>
    <col min="10841" max="10841" width="12.7109375" style="955" customWidth="1"/>
    <col min="10842" max="10842" width="52.7109375" style="955" customWidth="1"/>
    <col min="10843" max="10846" width="0" style="955" hidden="1" customWidth="1"/>
    <col min="10847" max="10847" width="12.28515625" style="955" customWidth="1"/>
    <col min="10848" max="10848" width="6.42578125" style="955" customWidth="1"/>
    <col min="10849" max="10849" width="12.28515625" style="955" customWidth="1"/>
    <col min="10850" max="10850" width="0" style="955" hidden="1" customWidth="1"/>
    <col min="10851" max="10851" width="3.7109375" style="955" customWidth="1"/>
    <col min="10852" max="10852" width="11.140625" style="955" bestFit="1" customWidth="1"/>
    <col min="10853" max="10854" width="10.5703125" style="955"/>
    <col min="10855" max="10855" width="11.140625" style="955" customWidth="1"/>
    <col min="10856" max="11085" width="10.5703125" style="955"/>
    <col min="11086" max="11093" width="0" style="955" hidden="1" customWidth="1"/>
    <col min="11094" max="11094" width="3.7109375" style="955" customWidth="1"/>
    <col min="11095" max="11095" width="3.85546875" style="955" customWidth="1"/>
    <col min="11096" max="11096" width="3.7109375" style="955" customWidth="1"/>
    <col min="11097" max="11097" width="12.7109375" style="955" customWidth="1"/>
    <col min="11098" max="11098" width="52.7109375" style="955" customWidth="1"/>
    <col min="11099" max="11102" width="0" style="955" hidden="1" customWidth="1"/>
    <col min="11103" max="11103" width="12.28515625" style="955" customWidth="1"/>
    <col min="11104" max="11104" width="6.42578125" style="955" customWidth="1"/>
    <col min="11105" max="11105" width="12.28515625" style="955" customWidth="1"/>
    <col min="11106" max="11106" width="0" style="955" hidden="1" customWidth="1"/>
    <col min="11107" max="11107" width="3.7109375" style="955" customWidth="1"/>
    <col min="11108" max="11108" width="11.140625" style="955" bestFit="1" customWidth="1"/>
    <col min="11109" max="11110" width="10.5703125" style="955"/>
    <col min="11111" max="11111" width="11.140625" style="955" customWidth="1"/>
    <col min="11112" max="11341" width="10.5703125" style="955"/>
    <col min="11342" max="11349" width="0" style="955" hidden="1" customWidth="1"/>
    <col min="11350" max="11350" width="3.7109375" style="955" customWidth="1"/>
    <col min="11351" max="11351" width="3.85546875" style="955" customWidth="1"/>
    <col min="11352" max="11352" width="3.7109375" style="955" customWidth="1"/>
    <col min="11353" max="11353" width="12.7109375" style="955" customWidth="1"/>
    <col min="11354" max="11354" width="52.7109375" style="955" customWidth="1"/>
    <col min="11355" max="11358" width="0" style="955" hidden="1" customWidth="1"/>
    <col min="11359" max="11359" width="12.28515625" style="955" customWidth="1"/>
    <col min="11360" max="11360" width="6.42578125" style="955" customWidth="1"/>
    <col min="11361" max="11361" width="12.28515625" style="955" customWidth="1"/>
    <col min="11362" max="11362" width="0" style="955" hidden="1" customWidth="1"/>
    <col min="11363" max="11363" width="3.7109375" style="955" customWidth="1"/>
    <col min="11364" max="11364" width="11.140625" style="955" bestFit="1" customWidth="1"/>
    <col min="11365" max="11366" width="10.5703125" style="955"/>
    <col min="11367" max="11367" width="11.140625" style="955" customWidth="1"/>
    <col min="11368" max="11597" width="10.5703125" style="955"/>
    <col min="11598" max="11605" width="0" style="955" hidden="1" customWidth="1"/>
    <col min="11606" max="11606" width="3.7109375" style="955" customWidth="1"/>
    <col min="11607" max="11607" width="3.85546875" style="955" customWidth="1"/>
    <col min="11608" max="11608" width="3.7109375" style="955" customWidth="1"/>
    <col min="11609" max="11609" width="12.7109375" style="955" customWidth="1"/>
    <col min="11610" max="11610" width="52.7109375" style="955" customWidth="1"/>
    <col min="11611" max="11614" width="0" style="955" hidden="1" customWidth="1"/>
    <col min="11615" max="11615" width="12.28515625" style="955" customWidth="1"/>
    <col min="11616" max="11616" width="6.42578125" style="955" customWidth="1"/>
    <col min="11617" max="11617" width="12.28515625" style="955" customWidth="1"/>
    <col min="11618" max="11618" width="0" style="955" hidden="1" customWidth="1"/>
    <col min="11619" max="11619" width="3.7109375" style="955" customWidth="1"/>
    <col min="11620" max="11620" width="11.140625" style="955" bestFit="1" customWidth="1"/>
    <col min="11621" max="11622" width="10.5703125" style="955"/>
    <col min="11623" max="11623" width="11.140625" style="955" customWidth="1"/>
    <col min="11624" max="11853" width="10.5703125" style="955"/>
    <col min="11854" max="11861" width="0" style="955" hidden="1" customWidth="1"/>
    <col min="11862" max="11862" width="3.7109375" style="955" customWidth="1"/>
    <col min="11863" max="11863" width="3.85546875" style="955" customWidth="1"/>
    <col min="11864" max="11864" width="3.7109375" style="955" customWidth="1"/>
    <col min="11865" max="11865" width="12.7109375" style="955" customWidth="1"/>
    <col min="11866" max="11866" width="52.7109375" style="955" customWidth="1"/>
    <col min="11867" max="11870" width="0" style="955" hidden="1" customWidth="1"/>
    <col min="11871" max="11871" width="12.28515625" style="955" customWidth="1"/>
    <col min="11872" max="11872" width="6.42578125" style="955" customWidth="1"/>
    <col min="11873" max="11873" width="12.28515625" style="955" customWidth="1"/>
    <col min="11874" max="11874" width="0" style="955" hidden="1" customWidth="1"/>
    <col min="11875" max="11875" width="3.7109375" style="955" customWidth="1"/>
    <col min="11876" max="11876" width="11.140625" style="955" bestFit="1" customWidth="1"/>
    <col min="11877" max="11878" width="10.5703125" style="955"/>
    <col min="11879" max="11879" width="11.140625" style="955" customWidth="1"/>
    <col min="11880" max="12109" width="10.5703125" style="955"/>
    <col min="12110" max="12117" width="0" style="955" hidden="1" customWidth="1"/>
    <col min="12118" max="12118" width="3.7109375" style="955" customWidth="1"/>
    <col min="12119" max="12119" width="3.85546875" style="955" customWidth="1"/>
    <col min="12120" max="12120" width="3.7109375" style="955" customWidth="1"/>
    <col min="12121" max="12121" width="12.7109375" style="955" customWidth="1"/>
    <col min="12122" max="12122" width="52.7109375" style="955" customWidth="1"/>
    <col min="12123" max="12126" width="0" style="955" hidden="1" customWidth="1"/>
    <col min="12127" max="12127" width="12.28515625" style="955" customWidth="1"/>
    <col min="12128" max="12128" width="6.42578125" style="955" customWidth="1"/>
    <col min="12129" max="12129" width="12.28515625" style="955" customWidth="1"/>
    <col min="12130" max="12130" width="0" style="955" hidden="1" customWidth="1"/>
    <col min="12131" max="12131" width="3.7109375" style="955" customWidth="1"/>
    <col min="12132" max="12132" width="11.140625" style="955" bestFit="1" customWidth="1"/>
    <col min="12133" max="12134" width="10.5703125" style="955"/>
    <col min="12135" max="12135" width="11.140625" style="955" customWidth="1"/>
    <col min="12136" max="12365" width="10.5703125" style="955"/>
    <col min="12366" max="12373" width="0" style="955" hidden="1" customWidth="1"/>
    <col min="12374" max="12374" width="3.7109375" style="955" customWidth="1"/>
    <col min="12375" max="12375" width="3.85546875" style="955" customWidth="1"/>
    <col min="12376" max="12376" width="3.7109375" style="955" customWidth="1"/>
    <col min="12377" max="12377" width="12.7109375" style="955" customWidth="1"/>
    <col min="12378" max="12378" width="52.7109375" style="955" customWidth="1"/>
    <col min="12379" max="12382" width="0" style="955" hidden="1" customWidth="1"/>
    <col min="12383" max="12383" width="12.28515625" style="955" customWidth="1"/>
    <col min="12384" max="12384" width="6.42578125" style="955" customWidth="1"/>
    <col min="12385" max="12385" width="12.28515625" style="955" customWidth="1"/>
    <col min="12386" max="12386" width="0" style="955" hidden="1" customWidth="1"/>
    <col min="12387" max="12387" width="3.7109375" style="955" customWidth="1"/>
    <col min="12388" max="12388" width="11.140625" style="955" bestFit="1" customWidth="1"/>
    <col min="12389" max="12390" width="10.5703125" style="955"/>
    <col min="12391" max="12391" width="11.140625" style="955" customWidth="1"/>
    <col min="12392" max="12621" width="10.5703125" style="955"/>
    <col min="12622" max="12629" width="0" style="955" hidden="1" customWidth="1"/>
    <col min="12630" max="12630" width="3.7109375" style="955" customWidth="1"/>
    <col min="12631" max="12631" width="3.85546875" style="955" customWidth="1"/>
    <col min="12632" max="12632" width="3.7109375" style="955" customWidth="1"/>
    <col min="12633" max="12633" width="12.7109375" style="955" customWidth="1"/>
    <col min="12634" max="12634" width="52.7109375" style="955" customWidth="1"/>
    <col min="12635" max="12638" width="0" style="955" hidden="1" customWidth="1"/>
    <col min="12639" max="12639" width="12.28515625" style="955" customWidth="1"/>
    <col min="12640" max="12640" width="6.42578125" style="955" customWidth="1"/>
    <col min="12641" max="12641" width="12.28515625" style="955" customWidth="1"/>
    <col min="12642" max="12642" width="0" style="955" hidden="1" customWidth="1"/>
    <col min="12643" max="12643" width="3.7109375" style="955" customWidth="1"/>
    <col min="12644" max="12644" width="11.140625" style="955" bestFit="1" customWidth="1"/>
    <col min="12645" max="12646" width="10.5703125" style="955"/>
    <col min="12647" max="12647" width="11.140625" style="955" customWidth="1"/>
    <col min="12648" max="12877" width="10.5703125" style="955"/>
    <col min="12878" max="12885" width="0" style="955" hidden="1" customWidth="1"/>
    <col min="12886" max="12886" width="3.7109375" style="955" customWidth="1"/>
    <col min="12887" max="12887" width="3.85546875" style="955" customWidth="1"/>
    <col min="12888" max="12888" width="3.7109375" style="955" customWidth="1"/>
    <col min="12889" max="12889" width="12.7109375" style="955" customWidth="1"/>
    <col min="12890" max="12890" width="52.7109375" style="955" customWidth="1"/>
    <col min="12891" max="12894" width="0" style="955" hidden="1" customWidth="1"/>
    <col min="12895" max="12895" width="12.28515625" style="955" customWidth="1"/>
    <col min="12896" max="12896" width="6.42578125" style="955" customWidth="1"/>
    <col min="12897" max="12897" width="12.28515625" style="955" customWidth="1"/>
    <col min="12898" max="12898" width="0" style="955" hidden="1" customWidth="1"/>
    <col min="12899" max="12899" width="3.7109375" style="955" customWidth="1"/>
    <col min="12900" max="12900" width="11.140625" style="955" bestFit="1" customWidth="1"/>
    <col min="12901" max="12902" width="10.5703125" style="955"/>
    <col min="12903" max="12903" width="11.140625" style="955" customWidth="1"/>
    <col min="12904" max="13133" width="10.5703125" style="955"/>
    <col min="13134" max="13141" width="0" style="955" hidden="1" customWidth="1"/>
    <col min="13142" max="13142" width="3.7109375" style="955" customWidth="1"/>
    <col min="13143" max="13143" width="3.85546875" style="955" customWidth="1"/>
    <col min="13144" max="13144" width="3.7109375" style="955" customWidth="1"/>
    <col min="13145" max="13145" width="12.7109375" style="955" customWidth="1"/>
    <col min="13146" max="13146" width="52.7109375" style="955" customWidth="1"/>
    <col min="13147" max="13150" width="0" style="955" hidden="1" customWidth="1"/>
    <col min="13151" max="13151" width="12.28515625" style="955" customWidth="1"/>
    <col min="13152" max="13152" width="6.42578125" style="955" customWidth="1"/>
    <col min="13153" max="13153" width="12.28515625" style="955" customWidth="1"/>
    <col min="13154" max="13154" width="0" style="955" hidden="1" customWidth="1"/>
    <col min="13155" max="13155" width="3.7109375" style="955" customWidth="1"/>
    <col min="13156" max="13156" width="11.140625" style="955" bestFit="1" customWidth="1"/>
    <col min="13157" max="13158" width="10.5703125" style="955"/>
    <col min="13159" max="13159" width="11.140625" style="955" customWidth="1"/>
    <col min="13160" max="13389" width="10.5703125" style="955"/>
    <col min="13390" max="13397" width="0" style="955" hidden="1" customWidth="1"/>
    <col min="13398" max="13398" width="3.7109375" style="955" customWidth="1"/>
    <col min="13399" max="13399" width="3.85546875" style="955" customWidth="1"/>
    <col min="13400" max="13400" width="3.7109375" style="955" customWidth="1"/>
    <col min="13401" max="13401" width="12.7109375" style="955" customWidth="1"/>
    <col min="13402" max="13402" width="52.7109375" style="955" customWidth="1"/>
    <col min="13403" max="13406" width="0" style="955" hidden="1" customWidth="1"/>
    <col min="13407" max="13407" width="12.28515625" style="955" customWidth="1"/>
    <col min="13408" max="13408" width="6.42578125" style="955" customWidth="1"/>
    <col min="13409" max="13409" width="12.28515625" style="955" customWidth="1"/>
    <col min="13410" max="13410" width="0" style="955" hidden="1" customWidth="1"/>
    <col min="13411" max="13411" width="3.7109375" style="955" customWidth="1"/>
    <col min="13412" max="13412" width="11.140625" style="955" bestFit="1" customWidth="1"/>
    <col min="13413" max="13414" width="10.5703125" style="955"/>
    <col min="13415" max="13415" width="11.140625" style="955" customWidth="1"/>
    <col min="13416" max="13645" width="10.5703125" style="955"/>
    <col min="13646" max="13653" width="0" style="955" hidden="1" customWidth="1"/>
    <col min="13654" max="13654" width="3.7109375" style="955" customWidth="1"/>
    <col min="13655" max="13655" width="3.85546875" style="955" customWidth="1"/>
    <col min="13656" max="13656" width="3.7109375" style="955" customWidth="1"/>
    <col min="13657" max="13657" width="12.7109375" style="955" customWidth="1"/>
    <col min="13658" max="13658" width="52.7109375" style="955" customWidth="1"/>
    <col min="13659" max="13662" width="0" style="955" hidden="1" customWidth="1"/>
    <col min="13663" max="13663" width="12.28515625" style="955" customWidth="1"/>
    <col min="13664" max="13664" width="6.42578125" style="955" customWidth="1"/>
    <col min="13665" max="13665" width="12.28515625" style="955" customWidth="1"/>
    <col min="13666" max="13666" width="0" style="955" hidden="1" customWidth="1"/>
    <col min="13667" max="13667" width="3.7109375" style="955" customWidth="1"/>
    <col min="13668" max="13668" width="11.140625" style="955" bestFit="1" customWidth="1"/>
    <col min="13669" max="13670" width="10.5703125" style="955"/>
    <col min="13671" max="13671" width="11.140625" style="955" customWidth="1"/>
    <col min="13672" max="13901" width="10.5703125" style="955"/>
    <col min="13902" max="13909" width="0" style="955" hidden="1" customWidth="1"/>
    <col min="13910" max="13910" width="3.7109375" style="955" customWidth="1"/>
    <col min="13911" max="13911" width="3.85546875" style="955" customWidth="1"/>
    <col min="13912" max="13912" width="3.7109375" style="955" customWidth="1"/>
    <col min="13913" max="13913" width="12.7109375" style="955" customWidth="1"/>
    <col min="13914" max="13914" width="52.7109375" style="955" customWidth="1"/>
    <col min="13915" max="13918" width="0" style="955" hidden="1" customWidth="1"/>
    <col min="13919" max="13919" width="12.28515625" style="955" customWidth="1"/>
    <col min="13920" max="13920" width="6.42578125" style="955" customWidth="1"/>
    <col min="13921" max="13921" width="12.28515625" style="955" customWidth="1"/>
    <col min="13922" max="13922" width="0" style="955" hidden="1" customWidth="1"/>
    <col min="13923" max="13923" width="3.7109375" style="955" customWidth="1"/>
    <col min="13924" max="13924" width="11.140625" style="955" bestFit="1" customWidth="1"/>
    <col min="13925" max="13926" width="10.5703125" style="955"/>
    <col min="13927" max="13927" width="11.140625" style="955" customWidth="1"/>
    <col min="13928" max="14157" width="10.5703125" style="955"/>
    <col min="14158" max="14165" width="0" style="955" hidden="1" customWidth="1"/>
    <col min="14166" max="14166" width="3.7109375" style="955" customWidth="1"/>
    <col min="14167" max="14167" width="3.85546875" style="955" customWidth="1"/>
    <col min="14168" max="14168" width="3.7109375" style="955" customWidth="1"/>
    <col min="14169" max="14169" width="12.7109375" style="955" customWidth="1"/>
    <col min="14170" max="14170" width="52.7109375" style="955" customWidth="1"/>
    <col min="14171" max="14174" width="0" style="955" hidden="1" customWidth="1"/>
    <col min="14175" max="14175" width="12.28515625" style="955" customWidth="1"/>
    <col min="14176" max="14176" width="6.42578125" style="955" customWidth="1"/>
    <col min="14177" max="14177" width="12.28515625" style="955" customWidth="1"/>
    <col min="14178" max="14178" width="0" style="955" hidden="1" customWidth="1"/>
    <col min="14179" max="14179" width="3.7109375" style="955" customWidth="1"/>
    <col min="14180" max="14180" width="11.140625" style="955" bestFit="1" customWidth="1"/>
    <col min="14181" max="14182" width="10.5703125" style="955"/>
    <col min="14183" max="14183" width="11.140625" style="955" customWidth="1"/>
    <col min="14184" max="14413" width="10.5703125" style="955"/>
    <col min="14414" max="14421" width="0" style="955" hidden="1" customWidth="1"/>
    <col min="14422" max="14422" width="3.7109375" style="955" customWidth="1"/>
    <col min="14423" max="14423" width="3.85546875" style="955" customWidth="1"/>
    <col min="14424" max="14424" width="3.7109375" style="955" customWidth="1"/>
    <col min="14425" max="14425" width="12.7109375" style="955" customWidth="1"/>
    <col min="14426" max="14426" width="52.7109375" style="955" customWidth="1"/>
    <col min="14427" max="14430" width="0" style="955" hidden="1" customWidth="1"/>
    <col min="14431" max="14431" width="12.28515625" style="955" customWidth="1"/>
    <col min="14432" max="14432" width="6.42578125" style="955" customWidth="1"/>
    <col min="14433" max="14433" width="12.28515625" style="955" customWidth="1"/>
    <col min="14434" max="14434" width="0" style="955" hidden="1" customWidth="1"/>
    <col min="14435" max="14435" width="3.7109375" style="955" customWidth="1"/>
    <col min="14436" max="14436" width="11.140625" style="955" bestFit="1" customWidth="1"/>
    <col min="14437" max="14438" width="10.5703125" style="955"/>
    <col min="14439" max="14439" width="11.140625" style="955" customWidth="1"/>
    <col min="14440" max="14669" width="10.5703125" style="955"/>
    <col min="14670" max="14677" width="0" style="955" hidden="1" customWidth="1"/>
    <col min="14678" max="14678" width="3.7109375" style="955" customWidth="1"/>
    <col min="14679" max="14679" width="3.85546875" style="955" customWidth="1"/>
    <col min="14680" max="14680" width="3.7109375" style="955" customWidth="1"/>
    <col min="14681" max="14681" width="12.7109375" style="955" customWidth="1"/>
    <col min="14682" max="14682" width="52.7109375" style="955" customWidth="1"/>
    <col min="14683" max="14686" width="0" style="955" hidden="1" customWidth="1"/>
    <col min="14687" max="14687" width="12.28515625" style="955" customWidth="1"/>
    <col min="14688" max="14688" width="6.42578125" style="955" customWidth="1"/>
    <col min="14689" max="14689" width="12.28515625" style="955" customWidth="1"/>
    <col min="14690" max="14690" width="0" style="955" hidden="1" customWidth="1"/>
    <col min="14691" max="14691" width="3.7109375" style="955" customWidth="1"/>
    <col min="14692" max="14692" width="11.140625" style="955" bestFit="1" customWidth="1"/>
    <col min="14693" max="14694" width="10.5703125" style="955"/>
    <col min="14695" max="14695" width="11.140625" style="955" customWidth="1"/>
    <col min="14696" max="14925" width="10.5703125" style="955"/>
    <col min="14926" max="14933" width="0" style="955" hidden="1" customWidth="1"/>
    <col min="14934" max="14934" width="3.7109375" style="955" customWidth="1"/>
    <col min="14935" max="14935" width="3.85546875" style="955" customWidth="1"/>
    <col min="14936" max="14936" width="3.7109375" style="955" customWidth="1"/>
    <col min="14937" max="14937" width="12.7109375" style="955" customWidth="1"/>
    <col min="14938" max="14938" width="52.7109375" style="955" customWidth="1"/>
    <col min="14939" max="14942" width="0" style="955" hidden="1" customWidth="1"/>
    <col min="14943" max="14943" width="12.28515625" style="955" customWidth="1"/>
    <col min="14944" max="14944" width="6.42578125" style="955" customWidth="1"/>
    <col min="14945" max="14945" width="12.28515625" style="955" customWidth="1"/>
    <col min="14946" max="14946" width="0" style="955" hidden="1" customWidth="1"/>
    <col min="14947" max="14947" width="3.7109375" style="955" customWidth="1"/>
    <col min="14948" max="14948" width="11.140625" style="955" bestFit="1" customWidth="1"/>
    <col min="14949" max="14950" width="10.5703125" style="955"/>
    <col min="14951" max="14951" width="11.140625" style="955" customWidth="1"/>
    <col min="14952" max="15181" width="10.5703125" style="955"/>
    <col min="15182" max="15189" width="0" style="955" hidden="1" customWidth="1"/>
    <col min="15190" max="15190" width="3.7109375" style="955" customWidth="1"/>
    <col min="15191" max="15191" width="3.85546875" style="955" customWidth="1"/>
    <col min="15192" max="15192" width="3.7109375" style="955" customWidth="1"/>
    <col min="15193" max="15193" width="12.7109375" style="955" customWidth="1"/>
    <col min="15194" max="15194" width="52.7109375" style="955" customWidth="1"/>
    <col min="15195" max="15198" width="0" style="955" hidden="1" customWidth="1"/>
    <col min="15199" max="15199" width="12.28515625" style="955" customWidth="1"/>
    <col min="15200" max="15200" width="6.42578125" style="955" customWidth="1"/>
    <col min="15201" max="15201" width="12.28515625" style="955" customWidth="1"/>
    <col min="15202" max="15202" width="0" style="955" hidden="1" customWidth="1"/>
    <col min="15203" max="15203" width="3.7109375" style="955" customWidth="1"/>
    <col min="15204" max="15204" width="11.140625" style="955" bestFit="1" customWidth="1"/>
    <col min="15205" max="15206" width="10.5703125" style="955"/>
    <col min="15207" max="15207" width="11.140625" style="955" customWidth="1"/>
    <col min="15208" max="15437" width="10.5703125" style="955"/>
    <col min="15438" max="15445" width="0" style="955" hidden="1" customWidth="1"/>
    <col min="15446" max="15446" width="3.7109375" style="955" customWidth="1"/>
    <col min="15447" max="15447" width="3.85546875" style="955" customWidth="1"/>
    <col min="15448" max="15448" width="3.7109375" style="955" customWidth="1"/>
    <col min="15449" max="15449" width="12.7109375" style="955" customWidth="1"/>
    <col min="15450" max="15450" width="52.7109375" style="955" customWidth="1"/>
    <col min="15451" max="15454" width="0" style="955" hidden="1" customWidth="1"/>
    <col min="15455" max="15455" width="12.28515625" style="955" customWidth="1"/>
    <col min="15456" max="15456" width="6.42578125" style="955" customWidth="1"/>
    <col min="15457" max="15457" width="12.28515625" style="955" customWidth="1"/>
    <col min="15458" max="15458" width="0" style="955" hidden="1" customWidth="1"/>
    <col min="15459" max="15459" width="3.7109375" style="955" customWidth="1"/>
    <col min="15460" max="15460" width="11.140625" style="955" bestFit="1" customWidth="1"/>
    <col min="15461" max="15462" width="10.5703125" style="955"/>
    <col min="15463" max="15463" width="11.140625" style="955" customWidth="1"/>
    <col min="15464" max="15693" width="10.5703125" style="955"/>
    <col min="15694" max="15701" width="0" style="955" hidden="1" customWidth="1"/>
    <col min="15702" max="15702" width="3.7109375" style="955" customWidth="1"/>
    <col min="15703" max="15703" width="3.85546875" style="955" customWidth="1"/>
    <col min="15704" max="15704" width="3.7109375" style="955" customWidth="1"/>
    <col min="15705" max="15705" width="12.7109375" style="955" customWidth="1"/>
    <col min="15706" max="15706" width="52.7109375" style="955" customWidth="1"/>
    <col min="15707" max="15710" width="0" style="955" hidden="1" customWidth="1"/>
    <col min="15711" max="15711" width="12.28515625" style="955" customWidth="1"/>
    <col min="15712" max="15712" width="6.42578125" style="955" customWidth="1"/>
    <col min="15713" max="15713" width="12.28515625" style="955" customWidth="1"/>
    <col min="15714" max="15714" width="0" style="955" hidden="1" customWidth="1"/>
    <col min="15715" max="15715" width="3.7109375" style="955" customWidth="1"/>
    <col min="15716" max="15716" width="11.140625" style="955" bestFit="1" customWidth="1"/>
    <col min="15717" max="15718" width="10.5703125" style="955"/>
    <col min="15719" max="15719" width="11.140625" style="955" customWidth="1"/>
    <col min="15720" max="15949" width="10.5703125" style="955"/>
    <col min="15950" max="15957" width="0" style="955" hidden="1" customWidth="1"/>
    <col min="15958" max="15958" width="3.7109375" style="955" customWidth="1"/>
    <col min="15959" max="15959" width="3.85546875" style="955" customWidth="1"/>
    <col min="15960" max="15960" width="3.7109375" style="955" customWidth="1"/>
    <col min="15961" max="15961" width="12.7109375" style="955" customWidth="1"/>
    <col min="15962" max="15962" width="52.7109375" style="955" customWidth="1"/>
    <col min="15963" max="15966" width="0" style="955" hidden="1" customWidth="1"/>
    <col min="15967" max="15967" width="12.28515625" style="955" customWidth="1"/>
    <col min="15968" max="15968" width="6.42578125" style="955" customWidth="1"/>
    <col min="15969" max="15969" width="12.28515625" style="955" customWidth="1"/>
    <col min="15970" max="15970" width="0" style="955" hidden="1" customWidth="1"/>
    <col min="15971" max="15971" width="3.7109375" style="955" customWidth="1"/>
    <col min="15972" max="15972" width="11.140625" style="955" bestFit="1" customWidth="1"/>
    <col min="15973" max="15974" width="10.5703125" style="955"/>
    <col min="15975" max="15975" width="11.140625" style="955" customWidth="1"/>
    <col min="15976" max="16205" width="10.5703125" style="955"/>
    <col min="16206" max="16213" width="0" style="955" hidden="1" customWidth="1"/>
    <col min="16214" max="16214" width="3.7109375" style="955" customWidth="1"/>
    <col min="16215" max="16215" width="3.85546875" style="955" customWidth="1"/>
    <col min="16216" max="16216" width="3.7109375" style="955" customWidth="1"/>
    <col min="16217" max="16217" width="12.7109375" style="955" customWidth="1"/>
    <col min="16218" max="16218" width="52.7109375" style="955" customWidth="1"/>
    <col min="16219" max="16222" width="0" style="955" hidden="1" customWidth="1"/>
    <col min="16223" max="16223" width="12.28515625" style="955" customWidth="1"/>
    <col min="16224" max="16224" width="6.42578125" style="955" customWidth="1"/>
    <col min="16225" max="16225" width="12.28515625" style="955" customWidth="1"/>
    <col min="16226" max="16226" width="0" style="955" hidden="1" customWidth="1"/>
    <col min="16227" max="16227" width="3.7109375" style="955" customWidth="1"/>
    <col min="16228" max="16228" width="11.140625" style="955" bestFit="1" customWidth="1"/>
    <col min="16229" max="16230" width="10.5703125" style="955"/>
    <col min="16231" max="16231" width="11.140625" style="955" customWidth="1"/>
    <col min="16232" max="16384" width="10.5703125" style="955"/>
  </cols>
  <sheetData>
    <row r="1" spans="1:111" hidden="1">
      <c r="Q1" s="733"/>
      <c r="R1" s="733"/>
      <c r="X1" s="733"/>
      <c r="Y1" s="733"/>
      <c r="AE1" s="733"/>
      <c r="AF1" s="733"/>
      <c r="AL1" s="733"/>
      <c r="AM1" s="733"/>
      <c r="AS1" s="733"/>
      <c r="AT1" s="733"/>
      <c r="AZ1" s="733"/>
      <c r="BA1" s="733"/>
      <c r="BG1" s="733"/>
      <c r="BH1" s="733"/>
      <c r="BN1" s="733"/>
      <c r="BO1" s="733"/>
      <c r="BU1" s="733"/>
      <c r="BV1" s="733"/>
      <c r="CB1" s="733"/>
      <c r="CC1" s="733"/>
      <c r="CI1" s="733"/>
      <c r="CJ1" s="733"/>
      <c r="CP1" s="733"/>
      <c r="CQ1" s="733"/>
    </row>
    <row r="2" spans="1:111" hidden="1">
      <c r="U2" s="733"/>
      <c r="AB2" s="733"/>
      <c r="AI2" s="733"/>
      <c r="AP2" s="733"/>
      <c r="AW2" s="733"/>
      <c r="BD2" s="733"/>
      <c r="BK2" s="733"/>
      <c r="BR2" s="733"/>
      <c r="BY2" s="733"/>
      <c r="CF2" s="733"/>
      <c r="CM2" s="733"/>
      <c r="CT2" s="733"/>
    </row>
    <row r="3" spans="1:111" hidden="1"/>
    <row r="4" spans="1:111" ht="3" customHeight="1">
      <c r="J4" s="960"/>
      <c r="K4" s="960"/>
      <c r="L4" s="956"/>
      <c r="M4" s="956"/>
      <c r="N4" s="956"/>
      <c r="O4" s="963"/>
      <c r="P4" s="963"/>
      <c r="Q4" s="963"/>
      <c r="R4" s="963"/>
      <c r="S4" s="963"/>
      <c r="T4" s="963"/>
      <c r="U4" s="963"/>
      <c r="V4" s="963"/>
      <c r="W4" s="963"/>
      <c r="X4" s="963"/>
      <c r="Y4" s="963"/>
      <c r="Z4" s="963"/>
      <c r="AA4" s="963"/>
      <c r="AB4" s="963"/>
      <c r="AC4" s="963"/>
      <c r="AD4" s="963"/>
      <c r="AE4" s="963"/>
      <c r="AF4" s="963"/>
      <c r="AG4" s="963"/>
      <c r="AH4" s="963"/>
      <c r="AI4" s="963"/>
      <c r="AJ4" s="963"/>
      <c r="AK4" s="963"/>
      <c r="AL4" s="963"/>
      <c r="AM4" s="963"/>
      <c r="AN4" s="963"/>
      <c r="AO4" s="963"/>
      <c r="AP4" s="963"/>
      <c r="AQ4" s="963"/>
      <c r="AR4" s="963"/>
      <c r="AS4" s="963"/>
      <c r="AT4" s="963"/>
      <c r="AU4" s="963"/>
      <c r="AV4" s="963"/>
      <c r="AW4" s="963"/>
      <c r="AX4" s="963"/>
      <c r="AY4" s="963"/>
      <c r="AZ4" s="963"/>
      <c r="BA4" s="963"/>
      <c r="BB4" s="963"/>
      <c r="BC4" s="963"/>
      <c r="BD4" s="963"/>
      <c r="BE4" s="963"/>
      <c r="BF4" s="963"/>
      <c r="BG4" s="963"/>
      <c r="BH4" s="963"/>
      <c r="BI4" s="963"/>
      <c r="BJ4" s="963"/>
      <c r="BK4" s="963"/>
      <c r="BL4" s="963"/>
      <c r="BM4" s="963"/>
      <c r="BN4" s="963"/>
      <c r="BO4" s="963"/>
      <c r="BP4" s="963"/>
      <c r="BQ4" s="963"/>
      <c r="BR4" s="963"/>
      <c r="BS4" s="963"/>
      <c r="BT4" s="963"/>
      <c r="BU4" s="963"/>
      <c r="BV4" s="963"/>
      <c r="BW4" s="963"/>
      <c r="BX4" s="963"/>
      <c r="BY4" s="963"/>
      <c r="BZ4" s="963"/>
      <c r="CA4" s="963"/>
      <c r="CB4" s="963"/>
      <c r="CC4" s="963"/>
      <c r="CD4" s="963"/>
      <c r="CE4" s="963"/>
      <c r="CF4" s="963"/>
      <c r="CG4" s="963"/>
      <c r="CH4" s="963"/>
      <c r="CI4" s="963"/>
      <c r="CJ4" s="963"/>
      <c r="CK4" s="963"/>
      <c r="CL4" s="963"/>
      <c r="CM4" s="963"/>
      <c r="CN4" s="963"/>
      <c r="CO4" s="963"/>
      <c r="CP4" s="963"/>
      <c r="CQ4" s="963"/>
      <c r="CR4" s="963"/>
      <c r="CS4" s="963"/>
      <c r="CT4" s="963"/>
    </row>
    <row r="5" spans="1:111" ht="22.5" customHeight="1">
      <c r="J5" s="960"/>
      <c r="K5" s="960"/>
      <c r="L5" s="1166" t="s">
        <v>610</v>
      </c>
      <c r="M5" s="1166"/>
      <c r="N5" s="1166"/>
      <c r="O5" s="1166"/>
      <c r="P5" s="1166"/>
      <c r="Q5" s="1166"/>
      <c r="R5" s="1166"/>
      <c r="S5" s="1166"/>
      <c r="T5" s="1166"/>
      <c r="U5" s="629"/>
      <c r="V5" s="629"/>
      <c r="W5" s="629"/>
      <c r="X5" s="629"/>
      <c r="Y5" s="629"/>
      <c r="Z5" s="629"/>
      <c r="AA5" s="629"/>
      <c r="AB5" s="629"/>
      <c r="AC5" s="629"/>
      <c r="AD5" s="629"/>
      <c r="AE5" s="629"/>
      <c r="AF5" s="629"/>
      <c r="AG5" s="629"/>
      <c r="AH5" s="629"/>
      <c r="AI5" s="629"/>
      <c r="AJ5" s="629"/>
      <c r="AK5" s="629"/>
      <c r="AL5" s="629"/>
      <c r="AM5" s="629"/>
      <c r="AN5" s="629"/>
      <c r="AO5" s="629"/>
      <c r="AP5" s="629"/>
      <c r="AQ5" s="629"/>
      <c r="AR5" s="629"/>
      <c r="AS5" s="629"/>
      <c r="AT5" s="629"/>
      <c r="AU5" s="629"/>
      <c r="AV5" s="629"/>
      <c r="AW5" s="629"/>
      <c r="AX5" s="629"/>
      <c r="AY5" s="629"/>
      <c r="AZ5" s="629"/>
      <c r="BA5" s="629"/>
      <c r="BB5" s="629"/>
      <c r="BC5" s="629"/>
      <c r="BD5" s="629"/>
      <c r="BE5" s="629"/>
      <c r="BF5" s="629"/>
      <c r="BG5" s="629"/>
      <c r="BH5" s="629"/>
      <c r="BI5" s="629"/>
      <c r="BJ5" s="629"/>
      <c r="BK5" s="629"/>
      <c r="BL5" s="629"/>
      <c r="BM5" s="629"/>
      <c r="BN5" s="629"/>
      <c r="BO5" s="629"/>
      <c r="BP5" s="629"/>
      <c r="BQ5" s="629"/>
      <c r="BR5" s="629"/>
      <c r="BS5" s="629"/>
      <c r="BT5" s="629"/>
      <c r="BU5" s="629"/>
      <c r="BV5" s="629"/>
      <c r="BW5" s="629"/>
      <c r="BX5" s="629"/>
      <c r="BY5" s="629"/>
      <c r="BZ5" s="629"/>
      <c r="CA5" s="629"/>
      <c r="CB5" s="629"/>
      <c r="CC5" s="629"/>
      <c r="CD5" s="629"/>
      <c r="CE5" s="629"/>
      <c r="CF5" s="629"/>
      <c r="CG5" s="629"/>
      <c r="CH5" s="629"/>
      <c r="CI5" s="629"/>
      <c r="CJ5" s="629"/>
      <c r="CK5" s="629"/>
      <c r="CL5" s="629"/>
      <c r="CM5" s="629"/>
      <c r="CN5" s="629"/>
      <c r="CO5" s="629"/>
      <c r="CP5" s="629"/>
      <c r="CQ5" s="629"/>
      <c r="CR5" s="629"/>
      <c r="CS5" s="629"/>
      <c r="CT5" s="629"/>
    </row>
    <row r="6" spans="1:111" ht="3" customHeight="1">
      <c r="J6" s="960"/>
      <c r="K6" s="960"/>
      <c r="L6" s="956"/>
      <c r="M6" s="956"/>
      <c r="N6" s="956"/>
      <c r="O6" s="720"/>
      <c r="P6" s="720"/>
      <c r="Q6" s="720"/>
      <c r="R6" s="720"/>
      <c r="S6" s="720"/>
      <c r="T6" s="720"/>
      <c r="U6" s="720"/>
      <c r="V6" s="720"/>
      <c r="W6" s="720"/>
      <c r="X6" s="720"/>
      <c r="Y6" s="720"/>
      <c r="Z6" s="720"/>
      <c r="AA6" s="720"/>
      <c r="AB6" s="720"/>
      <c r="AC6" s="720"/>
      <c r="AD6" s="720"/>
      <c r="AE6" s="720"/>
      <c r="AF6" s="720"/>
      <c r="AG6" s="720"/>
      <c r="AH6" s="720"/>
      <c r="AI6" s="720"/>
      <c r="AJ6" s="720"/>
      <c r="AK6" s="720"/>
      <c r="AL6" s="720"/>
      <c r="AM6" s="720"/>
      <c r="AN6" s="720"/>
      <c r="AO6" s="720"/>
      <c r="AP6" s="720"/>
      <c r="AQ6" s="720"/>
      <c r="AR6" s="720"/>
      <c r="AS6" s="720"/>
      <c r="AT6" s="720"/>
      <c r="AU6" s="720"/>
      <c r="AV6" s="720"/>
      <c r="AW6" s="720"/>
      <c r="AX6" s="720"/>
      <c r="AY6" s="720"/>
      <c r="AZ6" s="720"/>
      <c r="BA6" s="720"/>
      <c r="BB6" s="720"/>
      <c r="BC6" s="720"/>
      <c r="BD6" s="720"/>
      <c r="BE6" s="720"/>
      <c r="BF6" s="720"/>
      <c r="BG6" s="720"/>
      <c r="BH6" s="720"/>
      <c r="BI6" s="720"/>
      <c r="BJ6" s="720"/>
      <c r="BK6" s="720"/>
      <c r="BL6" s="720"/>
      <c r="BM6" s="720"/>
      <c r="BN6" s="720"/>
      <c r="BO6" s="720"/>
      <c r="BP6" s="720"/>
      <c r="BQ6" s="720"/>
      <c r="BR6" s="720"/>
      <c r="BS6" s="720"/>
      <c r="BT6" s="720"/>
      <c r="BU6" s="720"/>
      <c r="BV6" s="720"/>
      <c r="BW6" s="720"/>
      <c r="BX6" s="720"/>
      <c r="BY6" s="720"/>
      <c r="BZ6" s="720"/>
      <c r="CA6" s="720"/>
      <c r="CB6" s="720"/>
      <c r="CC6" s="720"/>
      <c r="CD6" s="720"/>
      <c r="CE6" s="720"/>
      <c r="CF6" s="720"/>
      <c r="CG6" s="720"/>
      <c r="CH6" s="720"/>
      <c r="CI6" s="720"/>
      <c r="CJ6" s="720"/>
      <c r="CK6" s="720"/>
      <c r="CL6" s="720"/>
      <c r="CM6" s="720"/>
      <c r="CN6" s="720"/>
      <c r="CO6" s="720"/>
      <c r="CP6" s="720"/>
      <c r="CQ6" s="720"/>
      <c r="CR6" s="720"/>
      <c r="CS6" s="720"/>
      <c r="CT6" s="720"/>
      <c r="CU6" s="963"/>
    </row>
    <row r="7" spans="1:111" s="972" customFormat="1" ht="22.5">
      <c r="A7" s="978"/>
      <c r="B7" s="978"/>
      <c r="C7" s="978"/>
      <c r="D7" s="978"/>
      <c r="E7" s="978"/>
      <c r="F7" s="978"/>
      <c r="G7" s="978"/>
      <c r="H7" s="978"/>
      <c r="L7" s="464"/>
      <c r="M7" s="582" t="s">
        <v>484</v>
      </c>
      <c r="N7" s="631"/>
      <c r="O7" s="1172" t="str">
        <f>IF(NameOrPr_ch="",IF(NameOrPr="","",NameOrPr),NameOrPr_ch)</f>
        <v xml:space="preserve">Региональная служба по тарифам Ханты-Мансийского автономного округа - Югры </v>
      </c>
      <c r="P7" s="1172"/>
      <c r="Q7" s="1172"/>
      <c r="R7" s="1172"/>
      <c r="S7" s="1172"/>
      <c r="T7" s="1172"/>
      <c r="U7" s="732"/>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s="732"/>
      <c r="CV7" s="484"/>
      <c r="CW7" s="978"/>
      <c r="CX7" s="978"/>
      <c r="CY7" s="978"/>
      <c r="CZ7" s="978"/>
      <c r="DA7" s="978"/>
      <c r="DB7" s="978"/>
      <c r="DC7" s="978"/>
      <c r="DD7" s="978"/>
      <c r="DE7" s="978"/>
      <c r="DF7" s="978"/>
      <c r="DG7" s="978"/>
    </row>
    <row r="8" spans="1:111" s="972" customFormat="1" ht="18.75">
      <c r="A8" s="978"/>
      <c r="B8" s="978"/>
      <c r="C8" s="978"/>
      <c r="D8" s="978"/>
      <c r="E8" s="978"/>
      <c r="F8" s="978"/>
      <c r="G8" s="978"/>
      <c r="H8" s="978"/>
      <c r="L8" s="464"/>
      <c r="M8" s="582" t="s">
        <v>575</v>
      </c>
      <c r="N8" s="631"/>
      <c r="O8" s="1172" t="str">
        <f>IF(datePr_ch="",IF(datePr="","",datePr),datePr_ch)</f>
        <v>17.11.2020</v>
      </c>
      <c r="P8" s="1172"/>
      <c r="Q8" s="1172"/>
      <c r="R8" s="1172"/>
      <c r="S8" s="1172"/>
      <c r="T8" s="1172"/>
      <c r="U8" s="732"/>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s="732"/>
      <c r="CV8" s="484"/>
      <c r="CW8" s="978"/>
      <c r="CX8" s="978"/>
      <c r="CY8" s="978"/>
      <c r="CZ8" s="978"/>
      <c r="DA8" s="978"/>
      <c r="DB8" s="978"/>
      <c r="DC8" s="978"/>
      <c r="DD8" s="978"/>
      <c r="DE8" s="978"/>
      <c r="DF8" s="978"/>
      <c r="DG8" s="978"/>
    </row>
    <row r="9" spans="1:111" s="972" customFormat="1" ht="18.75">
      <c r="A9" s="978"/>
      <c r="B9" s="978"/>
      <c r="C9" s="978"/>
      <c r="D9" s="978"/>
      <c r="E9" s="978"/>
      <c r="F9" s="978"/>
      <c r="G9" s="978"/>
      <c r="H9" s="978"/>
      <c r="L9" s="726"/>
      <c r="M9" s="582" t="s">
        <v>574</v>
      </c>
      <c r="N9" s="631"/>
      <c r="O9" s="1172" t="str">
        <f>IF(numberPr_ch="",IF(numberPr="","",numberPr),numberPr_ch)</f>
        <v>59-нп</v>
      </c>
      <c r="P9" s="1172"/>
      <c r="Q9" s="1172"/>
      <c r="R9" s="1172"/>
      <c r="S9" s="1172"/>
      <c r="T9" s="1172"/>
      <c r="U9" s="732"/>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s="732"/>
      <c r="CV9" s="484"/>
      <c r="CW9" s="978"/>
      <c r="CX9" s="978"/>
      <c r="CY9" s="978"/>
      <c r="CZ9" s="978"/>
      <c r="DA9" s="978"/>
      <c r="DB9" s="978"/>
      <c r="DC9" s="978"/>
      <c r="DD9" s="978"/>
      <c r="DE9" s="978"/>
      <c r="DF9" s="978"/>
      <c r="DG9" s="978"/>
    </row>
    <row r="10" spans="1:111" s="972" customFormat="1" ht="18.75">
      <c r="A10" s="978"/>
      <c r="B10" s="978"/>
      <c r="C10" s="978"/>
      <c r="D10" s="978"/>
      <c r="E10" s="978"/>
      <c r="F10" s="978"/>
      <c r="G10" s="978"/>
      <c r="H10" s="978"/>
      <c r="L10" s="726"/>
      <c r="M10" s="582" t="s">
        <v>483</v>
      </c>
      <c r="N10" s="631"/>
      <c r="O10"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72"/>
      <c r="Q10" s="1172"/>
      <c r="R10" s="1172"/>
      <c r="S10" s="1172"/>
      <c r="T10" s="1172"/>
      <c r="U10" s="732"/>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s="732"/>
      <c r="CV10" s="484"/>
      <c r="CW10" s="978"/>
      <c r="CX10" s="978"/>
      <c r="CY10" s="978"/>
      <c r="CZ10" s="978"/>
      <c r="DA10" s="978"/>
      <c r="DB10" s="978"/>
      <c r="DC10" s="978"/>
      <c r="DD10" s="978"/>
      <c r="DE10" s="978"/>
      <c r="DF10" s="978"/>
      <c r="DG10" s="978"/>
    </row>
    <row r="11" spans="1:111" s="972" customFormat="1" ht="11.25" hidden="1">
      <c r="A11" s="978"/>
      <c r="B11" s="978"/>
      <c r="C11" s="978"/>
      <c r="D11" s="978"/>
      <c r="E11" s="978"/>
      <c r="F11" s="978"/>
      <c r="G11" s="978"/>
      <c r="H11" s="978"/>
      <c r="L11" s="1167"/>
      <c r="M11" s="1167"/>
      <c r="N11" s="989"/>
      <c r="O11" s="732"/>
      <c r="P11" s="732"/>
      <c r="Q11" s="732"/>
      <c r="R11" s="732"/>
      <c r="S11" s="732"/>
      <c r="T11" s="732"/>
      <c r="U11" s="976" t="s">
        <v>358</v>
      </c>
      <c r="V11" s="732"/>
      <c r="W11" s="732"/>
      <c r="X11" s="732"/>
      <c r="Y11" s="732"/>
      <c r="Z11" s="732"/>
      <c r="AA11" s="732"/>
      <c r="AB11" s="976" t="s">
        <v>358</v>
      </c>
      <c r="AC11" s="732"/>
      <c r="AD11" s="732"/>
      <c r="AE11" s="732"/>
      <c r="AF11" s="732"/>
      <c r="AG11" s="732"/>
      <c r="AH11" s="732"/>
      <c r="AI11" s="976" t="s">
        <v>358</v>
      </c>
      <c r="AJ11" s="732"/>
      <c r="AK11" s="732"/>
      <c r="AL11" s="732"/>
      <c r="AM11" s="732"/>
      <c r="AN11" s="732"/>
      <c r="AO11" s="732"/>
      <c r="AP11" s="976" t="s">
        <v>358</v>
      </c>
      <c r="AQ11" s="732"/>
      <c r="AR11" s="732"/>
      <c r="AS11" s="732"/>
      <c r="AT11" s="732"/>
      <c r="AU11" s="732"/>
      <c r="AV11" s="732"/>
      <c r="AW11" s="976" t="s">
        <v>358</v>
      </c>
      <c r="AX11" s="732"/>
      <c r="AY11" s="732"/>
      <c r="AZ11" s="732"/>
      <c r="BA11" s="732"/>
      <c r="BB11" s="732"/>
      <c r="BC11" s="732"/>
      <c r="BD11" s="976" t="s">
        <v>358</v>
      </c>
      <c r="BE11" s="732"/>
      <c r="BF11" s="732"/>
      <c r="BG11" s="732"/>
      <c r="BH11" s="732"/>
      <c r="BI11" s="732"/>
      <c r="BJ11" s="732"/>
      <c r="BK11" s="976" t="s">
        <v>358</v>
      </c>
      <c r="BL11" s="732"/>
      <c r="BM11" s="732"/>
      <c r="BN11" s="732"/>
      <c r="BO11" s="732"/>
      <c r="BP11" s="732"/>
      <c r="BQ11" s="732"/>
      <c r="BR11" s="976" t="s">
        <v>358</v>
      </c>
      <c r="BS11" s="732"/>
      <c r="BT11" s="732"/>
      <c r="BU11" s="732"/>
      <c r="BV11" s="732"/>
      <c r="BW11" s="732"/>
      <c r="BX11" s="732"/>
      <c r="BY11" s="976" t="s">
        <v>358</v>
      </c>
      <c r="BZ11" s="732"/>
      <c r="CA11" s="732"/>
      <c r="CB11" s="732"/>
      <c r="CC11" s="732"/>
      <c r="CD11" s="732"/>
      <c r="CE11" s="732"/>
      <c r="CF11" s="976" t="s">
        <v>358</v>
      </c>
      <c r="CG11" s="732"/>
      <c r="CH11" s="732"/>
      <c r="CI11" s="732"/>
      <c r="CJ11" s="732"/>
      <c r="CK11" s="732"/>
      <c r="CL11" s="732"/>
      <c r="CM11" s="976" t="s">
        <v>358</v>
      </c>
      <c r="CN11" s="732"/>
      <c r="CO11" s="732"/>
      <c r="CP11" s="732"/>
      <c r="CQ11" s="732"/>
      <c r="CR11" s="732"/>
      <c r="CS11" s="732"/>
      <c r="CT11" s="976" t="s">
        <v>358</v>
      </c>
      <c r="CW11" s="978"/>
      <c r="CX11" s="978"/>
      <c r="CY11" s="978"/>
      <c r="CZ11" s="978"/>
      <c r="DA11" s="978"/>
      <c r="DB11" s="978"/>
      <c r="DC11" s="978"/>
      <c r="DD11" s="978"/>
      <c r="DE11" s="978"/>
      <c r="DF11" s="978"/>
      <c r="DG11" s="978"/>
    </row>
    <row r="12" spans="1:111">
      <c r="J12" s="960"/>
      <c r="K12" s="960"/>
      <c r="L12" s="956"/>
      <c r="M12" s="956"/>
      <c r="N12" s="467"/>
      <c r="O12" s="1173"/>
      <c r="P12" s="1173"/>
      <c r="Q12" s="1173"/>
      <c r="R12" s="1173"/>
      <c r="S12" s="1173"/>
      <c r="T12" s="1173"/>
      <c r="U12" s="1173"/>
      <c r="V12" s="1173" t="s">
        <v>1854</v>
      </c>
      <c r="W12" s="1173"/>
      <c r="X12" s="1173"/>
      <c r="Y12" s="1173"/>
      <c r="Z12" s="1173"/>
      <c r="AA12" s="1173"/>
      <c r="AB12" s="1173"/>
      <c r="AC12" s="1173" t="s">
        <v>1854</v>
      </c>
      <c r="AD12" s="1173"/>
      <c r="AE12" s="1173"/>
      <c r="AF12" s="1173"/>
      <c r="AG12" s="1173"/>
      <c r="AH12" s="1173"/>
      <c r="AI12" s="1173"/>
      <c r="AJ12" s="1173" t="s">
        <v>1854</v>
      </c>
      <c r="AK12" s="1173"/>
      <c r="AL12" s="1173"/>
      <c r="AM12" s="1173"/>
      <c r="AN12" s="1173"/>
      <c r="AO12" s="1173"/>
      <c r="AP12" s="1173"/>
      <c r="AQ12" s="1173" t="s">
        <v>1854</v>
      </c>
      <c r="AR12" s="1173"/>
      <c r="AS12" s="1173"/>
      <c r="AT12" s="1173"/>
      <c r="AU12" s="1173"/>
      <c r="AV12" s="1173"/>
      <c r="AW12" s="1173"/>
      <c r="AX12" s="1173" t="s">
        <v>1854</v>
      </c>
      <c r="AY12" s="1173"/>
      <c r="AZ12" s="1173"/>
      <c r="BA12" s="1173"/>
      <c r="BB12" s="1173"/>
      <c r="BC12" s="1173"/>
      <c r="BD12" s="1173"/>
      <c r="BE12" s="1173" t="s">
        <v>1854</v>
      </c>
      <c r="BF12" s="1173"/>
      <c r="BG12" s="1173"/>
      <c r="BH12" s="1173"/>
      <c r="BI12" s="1173"/>
      <c r="BJ12" s="1173"/>
      <c r="BK12" s="1173"/>
      <c r="BL12" s="1173" t="s">
        <v>1854</v>
      </c>
      <c r="BM12" s="1173"/>
      <c r="BN12" s="1173"/>
      <c r="BO12" s="1173"/>
      <c r="BP12" s="1173"/>
      <c r="BQ12" s="1173"/>
      <c r="BR12" s="1173"/>
      <c r="BS12" s="1173" t="s">
        <v>1854</v>
      </c>
      <c r="BT12" s="1173"/>
      <c r="BU12" s="1173"/>
      <c r="BV12" s="1173"/>
      <c r="BW12" s="1173"/>
      <c r="BX12" s="1173"/>
      <c r="BY12" s="1173"/>
      <c r="BZ12" s="1173" t="s">
        <v>1854</v>
      </c>
      <c r="CA12" s="1173"/>
      <c r="CB12" s="1173"/>
      <c r="CC12" s="1173"/>
      <c r="CD12" s="1173"/>
      <c r="CE12" s="1173"/>
      <c r="CF12" s="1173"/>
      <c r="CG12" s="1173" t="s">
        <v>1854</v>
      </c>
      <c r="CH12" s="1173"/>
      <c r="CI12" s="1173"/>
      <c r="CJ12" s="1173"/>
      <c r="CK12" s="1173"/>
      <c r="CL12" s="1173"/>
      <c r="CM12" s="1173"/>
      <c r="CN12" s="1173" t="s">
        <v>1854</v>
      </c>
      <c r="CO12" s="1173"/>
      <c r="CP12" s="1173"/>
      <c r="CQ12" s="1173"/>
      <c r="CR12" s="1173"/>
      <c r="CS12" s="1173"/>
      <c r="CT12" s="1173"/>
    </row>
    <row r="13" spans="1:111">
      <c r="J13" s="960"/>
      <c r="K13" s="960"/>
      <c r="L13" s="1104" t="s">
        <v>436</v>
      </c>
      <c r="M13" s="1104"/>
      <c r="N13" s="1104"/>
      <c r="O13" s="1104"/>
      <c r="P13" s="1104"/>
      <c r="Q13" s="1104"/>
      <c r="R13" s="1104"/>
      <c r="S13" s="1104"/>
      <c r="T13" s="1104"/>
      <c r="U13" s="1104"/>
      <c r="V13" s="1104"/>
      <c r="W13" s="1104"/>
      <c r="X13" s="1104"/>
      <c r="Y13" s="1104"/>
      <c r="Z13" s="1104"/>
      <c r="AA13" s="1104"/>
      <c r="AB13" s="1104"/>
      <c r="AC13" s="1104"/>
      <c r="AD13" s="1104"/>
      <c r="AE13" s="1104"/>
      <c r="AF13" s="1104"/>
      <c r="AG13" s="1104"/>
      <c r="AH13" s="1104"/>
      <c r="AI13" s="1104"/>
      <c r="AJ13" s="1104"/>
      <c r="AK13" s="1104"/>
      <c r="AL13" s="1104"/>
      <c r="AM13" s="1104"/>
      <c r="AN13" s="1104"/>
      <c r="AO13" s="1104"/>
      <c r="AP13" s="1104"/>
      <c r="AQ13" s="1104"/>
      <c r="AR13" s="1104"/>
      <c r="AS13" s="1104"/>
      <c r="AT13" s="1104"/>
      <c r="AU13" s="1104"/>
      <c r="AV13" s="1104"/>
      <c r="AW13" s="1104"/>
      <c r="AX13" s="1104"/>
      <c r="AY13" s="1104"/>
      <c r="AZ13" s="1104"/>
      <c r="BA13" s="1104"/>
      <c r="BB13" s="1104"/>
      <c r="BC13" s="1104"/>
      <c r="BD13" s="1104"/>
      <c r="BE13" s="1104"/>
      <c r="BF13" s="1104"/>
      <c r="BG13" s="1104"/>
      <c r="BH13" s="1104"/>
      <c r="BI13" s="1104"/>
      <c r="BJ13" s="1104"/>
      <c r="BK13" s="1104"/>
      <c r="BL13" s="1104"/>
      <c r="BM13" s="1104"/>
      <c r="BN13" s="1104"/>
      <c r="BO13" s="1104"/>
      <c r="BP13" s="1104"/>
      <c r="BQ13" s="1104"/>
      <c r="BR13" s="1104"/>
      <c r="BS13" s="1104"/>
      <c r="BT13" s="1104"/>
      <c r="BU13" s="1104"/>
      <c r="BV13" s="1104"/>
      <c r="BW13" s="1104"/>
      <c r="BX13" s="1104"/>
      <c r="BY13" s="1104"/>
      <c r="BZ13" s="1104"/>
      <c r="CA13" s="1104"/>
      <c r="CB13" s="1104"/>
      <c r="CC13" s="1104"/>
      <c r="CD13" s="1104"/>
      <c r="CE13" s="1104"/>
      <c r="CF13" s="1104"/>
      <c r="CG13" s="1104"/>
      <c r="CH13" s="1104"/>
      <c r="CI13" s="1104"/>
      <c r="CJ13" s="1104"/>
      <c r="CK13" s="1104"/>
      <c r="CL13" s="1104"/>
      <c r="CM13" s="1104"/>
      <c r="CN13" s="1104"/>
      <c r="CO13" s="1104"/>
      <c r="CP13" s="1104"/>
      <c r="CQ13" s="1104"/>
      <c r="CR13" s="1104"/>
      <c r="CS13" s="1104"/>
      <c r="CT13" s="1104"/>
      <c r="CU13" s="1104"/>
      <c r="CV13" s="1104" t="s">
        <v>437</v>
      </c>
    </row>
    <row r="14" spans="1:111" ht="14.25" customHeight="1">
      <c r="J14" s="960"/>
      <c r="K14" s="960"/>
      <c r="L14" s="1179" t="s">
        <v>88</v>
      </c>
      <c r="M14" s="1179" t="s">
        <v>618</v>
      </c>
      <c r="N14" s="626"/>
      <c r="O14" s="1180" t="s">
        <v>620</v>
      </c>
      <c r="P14" s="1181"/>
      <c r="Q14" s="1181"/>
      <c r="R14" s="1181"/>
      <c r="S14" s="1181"/>
      <c r="T14" s="1182"/>
      <c r="U14" s="1163" t="s">
        <v>326</v>
      </c>
      <c r="V14" s="1180" t="s">
        <v>620</v>
      </c>
      <c r="W14" s="1181"/>
      <c r="X14" s="1181"/>
      <c r="Y14" s="1181"/>
      <c r="Z14" s="1181"/>
      <c r="AA14" s="1182"/>
      <c r="AB14" s="1163" t="s">
        <v>326</v>
      </c>
      <c r="AC14" s="1180" t="s">
        <v>620</v>
      </c>
      <c r="AD14" s="1181"/>
      <c r="AE14" s="1181"/>
      <c r="AF14" s="1181"/>
      <c r="AG14" s="1181"/>
      <c r="AH14" s="1182"/>
      <c r="AI14" s="1163" t="s">
        <v>326</v>
      </c>
      <c r="AJ14" s="1180" t="s">
        <v>620</v>
      </c>
      <c r="AK14" s="1181"/>
      <c r="AL14" s="1181"/>
      <c r="AM14" s="1181"/>
      <c r="AN14" s="1181"/>
      <c r="AO14" s="1182"/>
      <c r="AP14" s="1163" t="s">
        <v>326</v>
      </c>
      <c r="AQ14" s="1180" t="s">
        <v>620</v>
      </c>
      <c r="AR14" s="1181"/>
      <c r="AS14" s="1181"/>
      <c r="AT14" s="1181"/>
      <c r="AU14" s="1181"/>
      <c r="AV14" s="1182"/>
      <c r="AW14" s="1163" t="s">
        <v>326</v>
      </c>
      <c r="AX14" s="1180" t="s">
        <v>620</v>
      </c>
      <c r="AY14" s="1181"/>
      <c r="AZ14" s="1181"/>
      <c r="BA14" s="1181"/>
      <c r="BB14" s="1181"/>
      <c r="BC14" s="1182"/>
      <c r="BD14" s="1163" t="s">
        <v>326</v>
      </c>
      <c r="BE14" s="1180" t="s">
        <v>620</v>
      </c>
      <c r="BF14" s="1181"/>
      <c r="BG14" s="1181"/>
      <c r="BH14" s="1181"/>
      <c r="BI14" s="1181"/>
      <c r="BJ14" s="1182"/>
      <c r="BK14" s="1163" t="s">
        <v>326</v>
      </c>
      <c r="BL14" s="1180" t="s">
        <v>620</v>
      </c>
      <c r="BM14" s="1181"/>
      <c r="BN14" s="1181"/>
      <c r="BO14" s="1181"/>
      <c r="BP14" s="1181"/>
      <c r="BQ14" s="1182"/>
      <c r="BR14" s="1163" t="s">
        <v>326</v>
      </c>
      <c r="BS14" s="1180" t="s">
        <v>620</v>
      </c>
      <c r="BT14" s="1181"/>
      <c r="BU14" s="1181"/>
      <c r="BV14" s="1181"/>
      <c r="BW14" s="1181"/>
      <c r="BX14" s="1182"/>
      <c r="BY14" s="1163" t="s">
        <v>326</v>
      </c>
      <c r="BZ14" s="1180" t="s">
        <v>620</v>
      </c>
      <c r="CA14" s="1181"/>
      <c r="CB14" s="1181"/>
      <c r="CC14" s="1181"/>
      <c r="CD14" s="1181"/>
      <c r="CE14" s="1182"/>
      <c r="CF14" s="1163" t="s">
        <v>326</v>
      </c>
      <c r="CG14" s="1180" t="s">
        <v>620</v>
      </c>
      <c r="CH14" s="1181"/>
      <c r="CI14" s="1181"/>
      <c r="CJ14" s="1181"/>
      <c r="CK14" s="1181"/>
      <c r="CL14" s="1182"/>
      <c r="CM14" s="1163" t="s">
        <v>326</v>
      </c>
      <c r="CN14" s="1180" t="s">
        <v>620</v>
      </c>
      <c r="CO14" s="1181"/>
      <c r="CP14" s="1181"/>
      <c r="CQ14" s="1181"/>
      <c r="CR14" s="1181"/>
      <c r="CS14" s="1182"/>
      <c r="CT14" s="1163" t="s">
        <v>326</v>
      </c>
      <c r="CU14" s="1176" t="s">
        <v>260</v>
      </c>
      <c r="CV14" s="1104"/>
    </row>
    <row r="15" spans="1:111" ht="14.25" customHeight="1">
      <c r="J15" s="960"/>
      <c r="K15" s="960"/>
      <c r="L15" s="1179"/>
      <c r="M15" s="1179"/>
      <c r="N15" s="627"/>
      <c r="O15" s="1185" t="s">
        <v>584</v>
      </c>
      <c r="P15" s="1183" t="s">
        <v>256</v>
      </c>
      <c r="Q15" s="1184"/>
      <c r="R15" s="1160" t="s">
        <v>633</v>
      </c>
      <c r="S15" s="1161"/>
      <c r="T15" s="1162"/>
      <c r="U15" s="1164"/>
      <c r="V15" s="1185" t="s">
        <v>584</v>
      </c>
      <c r="W15" s="1183" t="s">
        <v>256</v>
      </c>
      <c r="X15" s="1184"/>
      <c r="Y15" s="1160" t="s">
        <v>633</v>
      </c>
      <c r="Z15" s="1161"/>
      <c r="AA15" s="1162"/>
      <c r="AB15" s="1164"/>
      <c r="AC15" s="1185" t="s">
        <v>584</v>
      </c>
      <c r="AD15" s="1183" t="s">
        <v>256</v>
      </c>
      <c r="AE15" s="1184"/>
      <c r="AF15" s="1160" t="s">
        <v>633</v>
      </c>
      <c r="AG15" s="1161"/>
      <c r="AH15" s="1162"/>
      <c r="AI15" s="1164"/>
      <c r="AJ15" s="1185" t="s">
        <v>584</v>
      </c>
      <c r="AK15" s="1183" t="s">
        <v>256</v>
      </c>
      <c r="AL15" s="1184"/>
      <c r="AM15" s="1160" t="s">
        <v>633</v>
      </c>
      <c r="AN15" s="1161"/>
      <c r="AO15" s="1162"/>
      <c r="AP15" s="1164"/>
      <c r="AQ15" s="1185" t="s">
        <v>584</v>
      </c>
      <c r="AR15" s="1183" t="s">
        <v>256</v>
      </c>
      <c r="AS15" s="1184"/>
      <c r="AT15" s="1160" t="s">
        <v>633</v>
      </c>
      <c r="AU15" s="1161"/>
      <c r="AV15" s="1162"/>
      <c r="AW15" s="1164"/>
      <c r="AX15" s="1185" t="s">
        <v>584</v>
      </c>
      <c r="AY15" s="1183" t="s">
        <v>256</v>
      </c>
      <c r="AZ15" s="1184"/>
      <c r="BA15" s="1160" t="s">
        <v>633</v>
      </c>
      <c r="BB15" s="1161"/>
      <c r="BC15" s="1162"/>
      <c r="BD15" s="1164"/>
      <c r="BE15" s="1185" t="s">
        <v>584</v>
      </c>
      <c r="BF15" s="1183" t="s">
        <v>256</v>
      </c>
      <c r="BG15" s="1184"/>
      <c r="BH15" s="1160" t="s">
        <v>633</v>
      </c>
      <c r="BI15" s="1161"/>
      <c r="BJ15" s="1162"/>
      <c r="BK15" s="1164"/>
      <c r="BL15" s="1185" t="s">
        <v>584</v>
      </c>
      <c r="BM15" s="1183" t="s">
        <v>256</v>
      </c>
      <c r="BN15" s="1184"/>
      <c r="BO15" s="1160" t="s">
        <v>633</v>
      </c>
      <c r="BP15" s="1161"/>
      <c r="BQ15" s="1162"/>
      <c r="BR15" s="1164"/>
      <c r="BS15" s="1185" t="s">
        <v>584</v>
      </c>
      <c r="BT15" s="1183" t="s">
        <v>256</v>
      </c>
      <c r="BU15" s="1184"/>
      <c r="BV15" s="1160" t="s">
        <v>633</v>
      </c>
      <c r="BW15" s="1161"/>
      <c r="BX15" s="1162"/>
      <c r="BY15" s="1164"/>
      <c r="BZ15" s="1185" t="s">
        <v>584</v>
      </c>
      <c r="CA15" s="1183" t="s">
        <v>256</v>
      </c>
      <c r="CB15" s="1184"/>
      <c r="CC15" s="1160" t="s">
        <v>633</v>
      </c>
      <c r="CD15" s="1161"/>
      <c r="CE15" s="1162"/>
      <c r="CF15" s="1164"/>
      <c r="CG15" s="1185" t="s">
        <v>584</v>
      </c>
      <c r="CH15" s="1183" t="s">
        <v>256</v>
      </c>
      <c r="CI15" s="1184"/>
      <c r="CJ15" s="1160" t="s">
        <v>633</v>
      </c>
      <c r="CK15" s="1161"/>
      <c r="CL15" s="1162"/>
      <c r="CM15" s="1164"/>
      <c r="CN15" s="1185" t="s">
        <v>584</v>
      </c>
      <c r="CO15" s="1183" t="s">
        <v>256</v>
      </c>
      <c r="CP15" s="1184"/>
      <c r="CQ15" s="1160" t="s">
        <v>633</v>
      </c>
      <c r="CR15" s="1161"/>
      <c r="CS15" s="1162"/>
      <c r="CT15" s="1164"/>
      <c r="CU15" s="1177"/>
      <c r="CV15" s="1104"/>
    </row>
    <row r="16" spans="1:111" ht="33.75" customHeight="1">
      <c r="J16" s="960"/>
      <c r="K16" s="960"/>
      <c r="L16" s="1179"/>
      <c r="M16" s="1179"/>
      <c r="N16" s="628"/>
      <c r="O16" s="1186"/>
      <c r="P16" s="721" t="s">
        <v>585</v>
      </c>
      <c r="Q16" s="721" t="s">
        <v>5</v>
      </c>
      <c r="R16" s="993" t="s">
        <v>259</v>
      </c>
      <c r="S16" s="1174" t="s">
        <v>258</v>
      </c>
      <c r="T16" s="1175"/>
      <c r="U16" s="1165"/>
      <c r="V16" s="1186"/>
      <c r="W16" s="721" t="s">
        <v>585</v>
      </c>
      <c r="X16" s="721" t="s">
        <v>5</v>
      </c>
      <c r="Y16" s="1082" t="s">
        <v>259</v>
      </c>
      <c r="Z16" s="1174" t="s">
        <v>258</v>
      </c>
      <c r="AA16" s="1175"/>
      <c r="AB16" s="1165"/>
      <c r="AC16" s="1186"/>
      <c r="AD16" s="721" t="s">
        <v>585</v>
      </c>
      <c r="AE16" s="721" t="s">
        <v>5</v>
      </c>
      <c r="AF16" s="1082" t="s">
        <v>259</v>
      </c>
      <c r="AG16" s="1174" t="s">
        <v>258</v>
      </c>
      <c r="AH16" s="1175"/>
      <c r="AI16" s="1165"/>
      <c r="AJ16" s="1186"/>
      <c r="AK16" s="721" t="s">
        <v>585</v>
      </c>
      <c r="AL16" s="721" t="s">
        <v>5</v>
      </c>
      <c r="AM16" s="1082" t="s">
        <v>259</v>
      </c>
      <c r="AN16" s="1174" t="s">
        <v>258</v>
      </c>
      <c r="AO16" s="1175"/>
      <c r="AP16" s="1165"/>
      <c r="AQ16" s="1186"/>
      <c r="AR16" s="721" t="s">
        <v>585</v>
      </c>
      <c r="AS16" s="721" t="s">
        <v>5</v>
      </c>
      <c r="AT16" s="1082" t="s">
        <v>259</v>
      </c>
      <c r="AU16" s="1174" t="s">
        <v>258</v>
      </c>
      <c r="AV16" s="1175"/>
      <c r="AW16" s="1165"/>
      <c r="AX16" s="1186"/>
      <c r="AY16" s="721" t="s">
        <v>585</v>
      </c>
      <c r="AZ16" s="721" t="s">
        <v>5</v>
      </c>
      <c r="BA16" s="1082" t="s">
        <v>259</v>
      </c>
      <c r="BB16" s="1174" t="s">
        <v>258</v>
      </c>
      <c r="BC16" s="1175"/>
      <c r="BD16" s="1165"/>
      <c r="BE16" s="1186"/>
      <c r="BF16" s="721" t="s">
        <v>585</v>
      </c>
      <c r="BG16" s="721" t="s">
        <v>5</v>
      </c>
      <c r="BH16" s="1082" t="s">
        <v>259</v>
      </c>
      <c r="BI16" s="1174" t="s">
        <v>258</v>
      </c>
      <c r="BJ16" s="1175"/>
      <c r="BK16" s="1165"/>
      <c r="BL16" s="1186"/>
      <c r="BM16" s="721" t="s">
        <v>585</v>
      </c>
      <c r="BN16" s="721" t="s">
        <v>5</v>
      </c>
      <c r="BO16" s="1082" t="s">
        <v>259</v>
      </c>
      <c r="BP16" s="1174" t="s">
        <v>258</v>
      </c>
      <c r="BQ16" s="1175"/>
      <c r="BR16" s="1165"/>
      <c r="BS16" s="1186"/>
      <c r="BT16" s="721" t="s">
        <v>585</v>
      </c>
      <c r="BU16" s="721" t="s">
        <v>5</v>
      </c>
      <c r="BV16" s="1082" t="s">
        <v>259</v>
      </c>
      <c r="BW16" s="1174" t="s">
        <v>258</v>
      </c>
      <c r="BX16" s="1175"/>
      <c r="BY16" s="1165"/>
      <c r="BZ16" s="1186"/>
      <c r="CA16" s="721" t="s">
        <v>585</v>
      </c>
      <c r="CB16" s="721" t="s">
        <v>5</v>
      </c>
      <c r="CC16" s="1082" t="s">
        <v>259</v>
      </c>
      <c r="CD16" s="1174" t="s">
        <v>258</v>
      </c>
      <c r="CE16" s="1175"/>
      <c r="CF16" s="1165"/>
      <c r="CG16" s="1186"/>
      <c r="CH16" s="721" t="s">
        <v>585</v>
      </c>
      <c r="CI16" s="721" t="s">
        <v>5</v>
      </c>
      <c r="CJ16" s="1082" t="s">
        <v>259</v>
      </c>
      <c r="CK16" s="1174" t="s">
        <v>258</v>
      </c>
      <c r="CL16" s="1175"/>
      <c r="CM16" s="1165"/>
      <c r="CN16" s="1186"/>
      <c r="CO16" s="721" t="s">
        <v>585</v>
      </c>
      <c r="CP16" s="721" t="s">
        <v>5</v>
      </c>
      <c r="CQ16" s="1082" t="s">
        <v>259</v>
      </c>
      <c r="CR16" s="1174" t="s">
        <v>258</v>
      </c>
      <c r="CS16" s="1175"/>
      <c r="CT16" s="1165"/>
      <c r="CU16" s="1178"/>
      <c r="CV16" s="1104"/>
    </row>
    <row r="17" spans="1:113">
      <c r="J17" s="960"/>
      <c r="K17" s="534">
        <v>1</v>
      </c>
      <c r="L17" s="612" t="s">
        <v>89</v>
      </c>
      <c r="M17" s="612" t="s">
        <v>48</v>
      </c>
      <c r="N17" s="614" t="str">
        <f ca="1">OFFSET(N17,0,-1)</f>
        <v>2</v>
      </c>
      <c r="O17" s="990">
        <f ca="1">OFFSET(O17,0,-1)+1</f>
        <v>3</v>
      </c>
      <c r="P17" s="990">
        <f ca="1">OFFSET(P17,0,-1)+1</f>
        <v>4</v>
      </c>
      <c r="Q17" s="990">
        <f ca="1">OFFSET(Q17,0,-1)+1</f>
        <v>5</v>
      </c>
      <c r="R17" s="990">
        <f ca="1">OFFSET(R17,0,-1)+1</f>
        <v>6</v>
      </c>
      <c r="S17" s="1168">
        <f ca="1">OFFSET(S17,0,-1)+1</f>
        <v>7</v>
      </c>
      <c r="T17" s="1168"/>
      <c r="U17" s="990">
        <f ca="1">OFFSET(U17,0,-2)+1</f>
        <v>8</v>
      </c>
      <c r="V17" s="1081">
        <f ca="1">OFFSET(V17,0,-1)+1</f>
        <v>9</v>
      </c>
      <c r="W17" s="1081">
        <f ca="1">OFFSET(W17,0,-1)+1</f>
        <v>10</v>
      </c>
      <c r="X17" s="1081">
        <f ca="1">OFFSET(X17,0,-1)+1</f>
        <v>11</v>
      </c>
      <c r="Y17" s="1081">
        <f ca="1">OFFSET(Y17,0,-1)+1</f>
        <v>12</v>
      </c>
      <c r="Z17" s="1168">
        <f ca="1">OFFSET(Z17,0,-1)+1</f>
        <v>13</v>
      </c>
      <c r="AA17" s="1168"/>
      <c r="AB17" s="1081">
        <f ca="1">OFFSET(AB17,0,-2)+1</f>
        <v>14</v>
      </c>
      <c r="AC17" s="1081">
        <f ca="1">OFFSET(AC17,0,-1)+1</f>
        <v>15</v>
      </c>
      <c r="AD17" s="1081">
        <f ca="1">OFFSET(AD17,0,-1)+1</f>
        <v>16</v>
      </c>
      <c r="AE17" s="1081">
        <f ca="1">OFFSET(AE17,0,-1)+1</f>
        <v>17</v>
      </c>
      <c r="AF17" s="1081">
        <f ca="1">OFFSET(AF17,0,-1)+1</f>
        <v>18</v>
      </c>
      <c r="AG17" s="1168">
        <f ca="1">OFFSET(AG17,0,-1)+1</f>
        <v>19</v>
      </c>
      <c r="AH17" s="1168"/>
      <c r="AI17" s="1081">
        <f ca="1">OFFSET(AI17,0,-2)+1</f>
        <v>20</v>
      </c>
      <c r="AJ17" s="1081">
        <f ca="1">OFFSET(AJ17,0,-1)+1</f>
        <v>21</v>
      </c>
      <c r="AK17" s="1081">
        <f ca="1">OFFSET(AK17,0,-1)+1</f>
        <v>22</v>
      </c>
      <c r="AL17" s="1081">
        <f ca="1">OFFSET(AL17,0,-1)+1</f>
        <v>23</v>
      </c>
      <c r="AM17" s="1081">
        <f ca="1">OFFSET(AM17,0,-1)+1</f>
        <v>24</v>
      </c>
      <c r="AN17" s="1168">
        <f ca="1">OFFSET(AN17,0,-1)+1</f>
        <v>25</v>
      </c>
      <c r="AO17" s="1168"/>
      <c r="AP17" s="1081">
        <f ca="1">OFFSET(AP17,0,-2)+1</f>
        <v>26</v>
      </c>
      <c r="AQ17" s="1081">
        <f ca="1">OFFSET(AQ17,0,-1)+1</f>
        <v>27</v>
      </c>
      <c r="AR17" s="1081">
        <f ca="1">OFFSET(AR17,0,-1)+1</f>
        <v>28</v>
      </c>
      <c r="AS17" s="1081">
        <f ca="1">OFFSET(AS17,0,-1)+1</f>
        <v>29</v>
      </c>
      <c r="AT17" s="1081">
        <f ca="1">OFFSET(AT17,0,-1)+1</f>
        <v>30</v>
      </c>
      <c r="AU17" s="1168">
        <f ca="1">OFFSET(AU17,0,-1)+1</f>
        <v>31</v>
      </c>
      <c r="AV17" s="1168"/>
      <c r="AW17" s="1081">
        <f ca="1">OFFSET(AW17,0,-2)+1</f>
        <v>32</v>
      </c>
      <c r="AX17" s="1081">
        <f ca="1">OFFSET(AX17,0,-1)+1</f>
        <v>33</v>
      </c>
      <c r="AY17" s="1081">
        <f ca="1">OFFSET(AY17,0,-1)+1</f>
        <v>34</v>
      </c>
      <c r="AZ17" s="1081">
        <f ca="1">OFFSET(AZ17,0,-1)+1</f>
        <v>35</v>
      </c>
      <c r="BA17" s="1081">
        <f ca="1">OFFSET(BA17,0,-1)+1</f>
        <v>36</v>
      </c>
      <c r="BB17" s="1168">
        <f ca="1">OFFSET(BB17,0,-1)+1</f>
        <v>37</v>
      </c>
      <c r="BC17" s="1168"/>
      <c r="BD17" s="1081">
        <f ca="1">OFFSET(BD17,0,-2)+1</f>
        <v>38</v>
      </c>
      <c r="BE17" s="1081">
        <f ca="1">OFFSET(BE17,0,-1)+1</f>
        <v>39</v>
      </c>
      <c r="BF17" s="1081">
        <f ca="1">OFFSET(BF17,0,-1)+1</f>
        <v>40</v>
      </c>
      <c r="BG17" s="1081">
        <f ca="1">OFFSET(BG17,0,-1)+1</f>
        <v>41</v>
      </c>
      <c r="BH17" s="1081">
        <f ca="1">OFFSET(BH17,0,-1)+1</f>
        <v>42</v>
      </c>
      <c r="BI17" s="1168">
        <f ca="1">OFFSET(BI17,0,-1)+1</f>
        <v>43</v>
      </c>
      <c r="BJ17" s="1168"/>
      <c r="BK17" s="1081">
        <f ca="1">OFFSET(BK17,0,-2)+1</f>
        <v>44</v>
      </c>
      <c r="BL17" s="1081">
        <f ca="1">OFFSET(BL17,0,-1)+1</f>
        <v>45</v>
      </c>
      <c r="BM17" s="1081">
        <f ca="1">OFFSET(BM17,0,-1)+1</f>
        <v>46</v>
      </c>
      <c r="BN17" s="1081">
        <f ca="1">OFFSET(BN17,0,-1)+1</f>
        <v>47</v>
      </c>
      <c r="BO17" s="1081">
        <f ca="1">OFFSET(BO17,0,-1)+1</f>
        <v>48</v>
      </c>
      <c r="BP17" s="1168">
        <f ca="1">OFFSET(BP17,0,-1)+1</f>
        <v>49</v>
      </c>
      <c r="BQ17" s="1168"/>
      <c r="BR17" s="1081">
        <f ca="1">OFFSET(BR17,0,-2)+1</f>
        <v>50</v>
      </c>
      <c r="BS17" s="1081">
        <f ca="1">OFFSET(BS17,0,-1)+1</f>
        <v>51</v>
      </c>
      <c r="BT17" s="1081">
        <f ca="1">OFFSET(BT17,0,-1)+1</f>
        <v>52</v>
      </c>
      <c r="BU17" s="1081">
        <f ca="1">OFFSET(BU17,0,-1)+1</f>
        <v>53</v>
      </c>
      <c r="BV17" s="1081">
        <f ca="1">OFFSET(BV17,0,-1)+1</f>
        <v>54</v>
      </c>
      <c r="BW17" s="1168">
        <f ca="1">OFFSET(BW17,0,-1)+1</f>
        <v>55</v>
      </c>
      <c r="BX17" s="1168"/>
      <c r="BY17" s="1081">
        <f ca="1">OFFSET(BY17,0,-2)+1</f>
        <v>56</v>
      </c>
      <c r="BZ17" s="1081">
        <f ca="1">OFFSET(BZ17,0,-1)+1</f>
        <v>57</v>
      </c>
      <c r="CA17" s="1081">
        <f ca="1">OFFSET(CA17,0,-1)+1</f>
        <v>58</v>
      </c>
      <c r="CB17" s="1081">
        <f ca="1">OFFSET(CB17,0,-1)+1</f>
        <v>59</v>
      </c>
      <c r="CC17" s="1081">
        <f ca="1">OFFSET(CC17,0,-1)+1</f>
        <v>60</v>
      </c>
      <c r="CD17" s="1168">
        <f ca="1">OFFSET(CD17,0,-1)+1</f>
        <v>61</v>
      </c>
      <c r="CE17" s="1168"/>
      <c r="CF17" s="1081">
        <f ca="1">OFFSET(CF17,0,-2)+1</f>
        <v>62</v>
      </c>
      <c r="CG17" s="1081">
        <f ca="1">OFFSET(CG17,0,-1)+1</f>
        <v>63</v>
      </c>
      <c r="CH17" s="1081">
        <f ca="1">OFFSET(CH17,0,-1)+1</f>
        <v>64</v>
      </c>
      <c r="CI17" s="1081">
        <f ca="1">OFFSET(CI17,0,-1)+1</f>
        <v>65</v>
      </c>
      <c r="CJ17" s="1081">
        <f ca="1">OFFSET(CJ17,0,-1)+1</f>
        <v>66</v>
      </c>
      <c r="CK17" s="1168">
        <f ca="1">OFFSET(CK17,0,-1)+1</f>
        <v>67</v>
      </c>
      <c r="CL17" s="1168"/>
      <c r="CM17" s="1081">
        <f ca="1">OFFSET(CM17,0,-2)+1</f>
        <v>68</v>
      </c>
      <c r="CN17" s="1081">
        <f ca="1">OFFSET(CN17,0,-1)+1</f>
        <v>69</v>
      </c>
      <c r="CO17" s="1081">
        <f ca="1">OFFSET(CO17,0,-1)+1</f>
        <v>70</v>
      </c>
      <c r="CP17" s="1081">
        <f ca="1">OFFSET(CP17,0,-1)+1</f>
        <v>71</v>
      </c>
      <c r="CQ17" s="1081">
        <f ca="1">OFFSET(CQ17,0,-1)+1</f>
        <v>72</v>
      </c>
      <c r="CR17" s="1168">
        <f ca="1">OFFSET(CR17,0,-1)+1</f>
        <v>73</v>
      </c>
      <c r="CS17" s="1168"/>
      <c r="CT17" s="1081">
        <f ca="1">OFFSET(CT17,0,-2)+1</f>
        <v>74</v>
      </c>
      <c r="CU17" s="614">
        <f ca="1">OFFSET(CU17,0,-1)</f>
        <v>74</v>
      </c>
      <c r="CV17" s="990">
        <f ca="1">OFFSET(CV17,0,-1)+1</f>
        <v>75</v>
      </c>
    </row>
    <row r="18" spans="1:113" ht="22.5">
      <c r="A18" s="1152">
        <v>1</v>
      </c>
      <c r="B18" s="980"/>
      <c r="C18" s="980"/>
      <c r="D18" s="980"/>
      <c r="E18" s="946"/>
      <c r="F18" s="991"/>
      <c r="G18" s="991"/>
      <c r="H18" s="991"/>
      <c r="I18" s="948"/>
      <c r="J18" s="944"/>
      <c r="K18" s="928"/>
      <c r="L18" s="995">
        <f>mergeValue(A18)</f>
        <v>1</v>
      </c>
      <c r="M18" s="606" t="s">
        <v>19</v>
      </c>
      <c r="N18" s="611"/>
      <c r="O18" s="1153" t="str">
        <f>IF('Перечень тарифов'!J21="","","" &amp; 'Перечень тарифов'!J21 &amp; "")</f>
        <v>Тариф на тепловую энергию (мощность), поставляемую Акционерным обществом "Урайтеплоэнергия" потребителям города Урай</v>
      </c>
      <c r="P18" s="1153"/>
      <c r="Q18" s="1153"/>
      <c r="R18" s="1153"/>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1153"/>
      <c r="AS18" s="1153"/>
      <c r="AT18" s="1153"/>
      <c r="AU18" s="1153"/>
      <c r="AV18" s="1153"/>
      <c r="AW18" s="1153"/>
      <c r="AX18" s="1153"/>
      <c r="AY18" s="1153"/>
      <c r="AZ18" s="1153"/>
      <c r="BA18" s="1153"/>
      <c r="BB18" s="1153"/>
      <c r="BC18" s="1153"/>
      <c r="BD18" s="1153"/>
      <c r="BE18" s="1153"/>
      <c r="BF18" s="1153"/>
      <c r="BG18" s="1153"/>
      <c r="BH18" s="1153"/>
      <c r="BI18" s="1153"/>
      <c r="BJ18" s="1153"/>
      <c r="BK18" s="1153"/>
      <c r="BL18" s="1153"/>
      <c r="BM18" s="1153"/>
      <c r="BN18" s="1153"/>
      <c r="BO18" s="1153"/>
      <c r="BP18" s="1153"/>
      <c r="BQ18" s="1153"/>
      <c r="BR18" s="1153"/>
      <c r="BS18" s="1153"/>
      <c r="BT18" s="1153"/>
      <c r="BU18" s="1153"/>
      <c r="BV18" s="1153"/>
      <c r="BW18" s="1153"/>
      <c r="BX18" s="1153"/>
      <c r="BY18" s="1153"/>
      <c r="BZ18" s="1153"/>
      <c r="CA18" s="1153"/>
      <c r="CB18" s="1153"/>
      <c r="CC18" s="1153"/>
      <c r="CD18" s="1153"/>
      <c r="CE18" s="1153"/>
      <c r="CF18" s="1153"/>
      <c r="CG18" s="1153"/>
      <c r="CH18" s="1153"/>
      <c r="CI18" s="1153"/>
      <c r="CJ18" s="1153"/>
      <c r="CK18" s="1153"/>
      <c r="CL18" s="1153"/>
      <c r="CM18" s="1153"/>
      <c r="CN18" s="1153"/>
      <c r="CO18" s="1153"/>
      <c r="CP18" s="1153"/>
      <c r="CQ18" s="1153"/>
      <c r="CR18" s="1153"/>
      <c r="CS18" s="1153"/>
      <c r="CT18" s="1153"/>
      <c r="CU18" s="1153"/>
      <c r="CV18" s="595" t="s">
        <v>458</v>
      </c>
      <c r="CX18" s="794"/>
      <c r="CY18" s="794" t="str">
        <f t="shared" ref="CY18:CY36" si="0">IF(M18="","",M18 )</f>
        <v>Наименование тарифа</v>
      </c>
      <c r="CZ18" s="794"/>
      <c r="DA18" s="794"/>
      <c r="DB18" s="794"/>
      <c r="DH18" s="973"/>
      <c r="DI18" s="973"/>
    </row>
    <row r="19" spans="1:113" hidden="1">
      <c r="A19" s="1152"/>
      <c r="B19" s="1152">
        <v>1</v>
      </c>
      <c r="C19" s="980"/>
      <c r="D19" s="980"/>
      <c r="E19" s="991"/>
      <c r="F19" s="991"/>
      <c r="G19" s="991"/>
      <c r="H19" s="991"/>
      <c r="I19" s="986"/>
      <c r="J19" s="919"/>
      <c r="K19" s="922"/>
      <c r="L19" s="995" t="str">
        <f>mergeValue(A19) &amp;"."&amp; mergeValue(B19)</f>
        <v>1.1</v>
      </c>
      <c r="M19" s="657"/>
      <c r="N19" s="611"/>
      <c r="O19" s="1153"/>
      <c r="P19" s="1153"/>
      <c r="Q19" s="1153"/>
      <c r="R19" s="1153"/>
      <c r="S19" s="1153"/>
      <c r="T19" s="1153"/>
      <c r="U19" s="1153"/>
      <c r="V19" s="1153"/>
      <c r="W19" s="1153"/>
      <c r="X19" s="1153"/>
      <c r="Y19" s="1153"/>
      <c r="Z19" s="1153"/>
      <c r="AA19" s="1153"/>
      <c r="AB19" s="1153"/>
      <c r="AC19" s="1153"/>
      <c r="AD19" s="1153"/>
      <c r="AE19" s="1153"/>
      <c r="AF19" s="1153"/>
      <c r="AG19" s="1153"/>
      <c r="AH19" s="1153"/>
      <c r="AI19" s="1153"/>
      <c r="AJ19" s="1153"/>
      <c r="AK19" s="1153"/>
      <c r="AL19" s="1153"/>
      <c r="AM19" s="1153"/>
      <c r="AN19" s="1153"/>
      <c r="AO19" s="1153"/>
      <c r="AP19" s="1153"/>
      <c r="AQ19" s="1153"/>
      <c r="AR19" s="1153"/>
      <c r="AS19" s="1153"/>
      <c r="AT19" s="1153"/>
      <c r="AU19" s="1153"/>
      <c r="AV19" s="1153"/>
      <c r="AW19" s="1153"/>
      <c r="AX19" s="1153"/>
      <c r="AY19" s="1153"/>
      <c r="AZ19" s="1153"/>
      <c r="BA19" s="1153"/>
      <c r="BB19" s="1153"/>
      <c r="BC19" s="1153"/>
      <c r="BD19" s="1153"/>
      <c r="BE19" s="1153"/>
      <c r="BF19" s="1153"/>
      <c r="BG19" s="1153"/>
      <c r="BH19" s="1153"/>
      <c r="BI19" s="1153"/>
      <c r="BJ19" s="1153"/>
      <c r="BK19" s="1153"/>
      <c r="BL19" s="1153"/>
      <c r="BM19" s="1153"/>
      <c r="BN19" s="1153"/>
      <c r="BO19" s="1153"/>
      <c r="BP19" s="1153"/>
      <c r="BQ19" s="1153"/>
      <c r="BR19" s="1153"/>
      <c r="BS19" s="1153"/>
      <c r="BT19" s="1153"/>
      <c r="BU19" s="1153"/>
      <c r="BV19" s="1153"/>
      <c r="BW19" s="1153"/>
      <c r="BX19" s="1153"/>
      <c r="BY19" s="1153"/>
      <c r="BZ19" s="1153"/>
      <c r="CA19" s="1153"/>
      <c r="CB19" s="1153"/>
      <c r="CC19" s="1153"/>
      <c r="CD19" s="1153"/>
      <c r="CE19" s="1153"/>
      <c r="CF19" s="1153"/>
      <c r="CG19" s="1153"/>
      <c r="CH19" s="1153"/>
      <c r="CI19" s="1153"/>
      <c r="CJ19" s="1153"/>
      <c r="CK19" s="1153"/>
      <c r="CL19" s="1153"/>
      <c r="CM19" s="1153"/>
      <c r="CN19" s="1153"/>
      <c r="CO19" s="1153"/>
      <c r="CP19" s="1153"/>
      <c r="CQ19" s="1153"/>
      <c r="CR19" s="1153"/>
      <c r="CS19" s="1153"/>
      <c r="CT19" s="1153"/>
      <c r="CU19" s="1153"/>
      <c r="CV19" s="595"/>
      <c r="CX19" s="794"/>
      <c r="CY19" s="794" t="str">
        <f t="shared" si="0"/>
        <v/>
      </c>
      <c r="CZ19" s="794"/>
      <c r="DA19" s="794"/>
      <c r="DB19" s="794"/>
      <c r="DH19" s="973"/>
      <c r="DI19" s="973"/>
    </row>
    <row r="20" spans="1:113" hidden="1">
      <c r="A20" s="1152"/>
      <c r="B20" s="1152"/>
      <c r="C20" s="1152">
        <v>1</v>
      </c>
      <c r="D20" s="980"/>
      <c r="E20" s="991"/>
      <c r="F20" s="991"/>
      <c r="G20" s="991"/>
      <c r="H20" s="991"/>
      <c r="I20" s="927"/>
      <c r="J20" s="919"/>
      <c r="K20" s="922"/>
      <c r="L20" s="995" t="str">
        <f>mergeValue(A20) &amp;"."&amp; mergeValue(B20)&amp;"."&amp; mergeValue(C20)</f>
        <v>1.1.1</v>
      </c>
      <c r="M20" s="658"/>
      <c r="N20" s="611"/>
      <c r="O20" s="1153"/>
      <c r="P20" s="1153"/>
      <c r="Q20" s="1153"/>
      <c r="R20" s="1153"/>
      <c r="S20" s="1153"/>
      <c r="T20" s="1153"/>
      <c r="U20" s="1153"/>
      <c r="V20" s="1153"/>
      <c r="W20" s="1153"/>
      <c r="X20" s="1153"/>
      <c r="Y20" s="1153"/>
      <c r="Z20" s="1153"/>
      <c r="AA20" s="1153"/>
      <c r="AB20" s="1153"/>
      <c r="AC20" s="1153"/>
      <c r="AD20" s="1153"/>
      <c r="AE20" s="1153"/>
      <c r="AF20" s="1153"/>
      <c r="AG20" s="1153"/>
      <c r="AH20" s="1153"/>
      <c r="AI20" s="1153"/>
      <c r="AJ20" s="1153"/>
      <c r="AK20" s="1153"/>
      <c r="AL20" s="1153"/>
      <c r="AM20" s="1153"/>
      <c r="AN20" s="1153"/>
      <c r="AO20" s="1153"/>
      <c r="AP20" s="1153"/>
      <c r="AQ20" s="1153"/>
      <c r="AR20" s="1153"/>
      <c r="AS20" s="1153"/>
      <c r="AT20" s="1153"/>
      <c r="AU20" s="1153"/>
      <c r="AV20" s="1153"/>
      <c r="AW20" s="1153"/>
      <c r="AX20" s="1153"/>
      <c r="AY20" s="1153"/>
      <c r="AZ20" s="1153"/>
      <c r="BA20" s="1153"/>
      <c r="BB20" s="1153"/>
      <c r="BC20" s="1153"/>
      <c r="BD20" s="1153"/>
      <c r="BE20" s="1153"/>
      <c r="BF20" s="1153"/>
      <c r="BG20" s="1153"/>
      <c r="BH20" s="1153"/>
      <c r="BI20" s="1153"/>
      <c r="BJ20" s="1153"/>
      <c r="BK20" s="1153"/>
      <c r="BL20" s="1153"/>
      <c r="BM20" s="1153"/>
      <c r="BN20" s="1153"/>
      <c r="BO20" s="1153"/>
      <c r="BP20" s="1153"/>
      <c r="BQ20" s="1153"/>
      <c r="BR20" s="1153"/>
      <c r="BS20" s="1153"/>
      <c r="BT20" s="1153"/>
      <c r="BU20" s="1153"/>
      <c r="BV20" s="1153"/>
      <c r="BW20" s="1153"/>
      <c r="BX20" s="1153"/>
      <c r="BY20" s="1153"/>
      <c r="BZ20" s="1153"/>
      <c r="CA20" s="1153"/>
      <c r="CB20" s="1153"/>
      <c r="CC20" s="1153"/>
      <c r="CD20" s="1153"/>
      <c r="CE20" s="1153"/>
      <c r="CF20" s="1153"/>
      <c r="CG20" s="1153"/>
      <c r="CH20" s="1153"/>
      <c r="CI20" s="1153"/>
      <c r="CJ20" s="1153"/>
      <c r="CK20" s="1153"/>
      <c r="CL20" s="1153"/>
      <c r="CM20" s="1153"/>
      <c r="CN20" s="1153"/>
      <c r="CO20" s="1153"/>
      <c r="CP20" s="1153"/>
      <c r="CQ20" s="1153"/>
      <c r="CR20" s="1153"/>
      <c r="CS20" s="1153"/>
      <c r="CT20" s="1153"/>
      <c r="CU20" s="1153"/>
      <c r="CV20" s="595"/>
      <c r="CX20" s="794"/>
      <c r="CY20" s="794" t="str">
        <f t="shared" si="0"/>
        <v/>
      </c>
      <c r="CZ20" s="794"/>
      <c r="DA20" s="794"/>
      <c r="DB20" s="794"/>
      <c r="DH20" s="973"/>
      <c r="DI20" s="973"/>
    </row>
    <row r="21" spans="1:113" hidden="1">
      <c r="A21" s="1152"/>
      <c r="B21" s="1152"/>
      <c r="C21" s="1152"/>
      <c r="D21" s="1152">
        <v>1</v>
      </c>
      <c r="E21" s="991"/>
      <c r="F21" s="991"/>
      <c r="G21" s="991"/>
      <c r="H21" s="991"/>
      <c r="I21" s="927"/>
      <c r="J21" s="919"/>
      <c r="K21" s="922"/>
      <c r="L21" s="995" t="str">
        <f>mergeValue(A21) &amp;"."&amp; mergeValue(B21)&amp;"."&amp; mergeValue(C21)&amp;"."&amp; mergeValue(D21)</f>
        <v>1.1.1.1</v>
      </c>
      <c r="M21" s="659"/>
      <c r="N21" s="611"/>
      <c r="O21" s="1153"/>
      <c r="P21" s="1153"/>
      <c r="Q21" s="1153"/>
      <c r="R21" s="1153"/>
      <c r="S21" s="1153"/>
      <c r="T21" s="1153"/>
      <c r="U21" s="1153"/>
      <c r="V21" s="1153"/>
      <c r="W21" s="1153"/>
      <c r="X21" s="1153"/>
      <c r="Y21" s="1153"/>
      <c r="Z21" s="1153"/>
      <c r="AA21" s="1153"/>
      <c r="AB21" s="1153"/>
      <c r="AC21" s="1153"/>
      <c r="AD21" s="1153"/>
      <c r="AE21" s="1153"/>
      <c r="AF21" s="1153"/>
      <c r="AG21" s="1153"/>
      <c r="AH21" s="1153"/>
      <c r="AI21" s="1153"/>
      <c r="AJ21" s="1153"/>
      <c r="AK21" s="1153"/>
      <c r="AL21" s="1153"/>
      <c r="AM21" s="1153"/>
      <c r="AN21" s="1153"/>
      <c r="AO21" s="1153"/>
      <c r="AP21" s="1153"/>
      <c r="AQ21" s="1153"/>
      <c r="AR21" s="1153"/>
      <c r="AS21" s="1153"/>
      <c r="AT21" s="1153"/>
      <c r="AU21" s="1153"/>
      <c r="AV21" s="1153"/>
      <c r="AW21" s="1153"/>
      <c r="AX21" s="1153"/>
      <c r="AY21" s="1153"/>
      <c r="AZ21" s="1153"/>
      <c r="BA21" s="1153"/>
      <c r="BB21" s="1153"/>
      <c r="BC21" s="1153"/>
      <c r="BD21" s="1153"/>
      <c r="BE21" s="1153"/>
      <c r="BF21" s="1153"/>
      <c r="BG21" s="1153"/>
      <c r="BH21" s="1153"/>
      <c r="BI21" s="1153"/>
      <c r="BJ21" s="1153"/>
      <c r="BK21" s="1153"/>
      <c r="BL21" s="1153"/>
      <c r="BM21" s="1153"/>
      <c r="BN21" s="1153"/>
      <c r="BO21" s="1153"/>
      <c r="BP21" s="1153"/>
      <c r="BQ21" s="1153"/>
      <c r="BR21" s="1153"/>
      <c r="BS21" s="1153"/>
      <c r="BT21" s="1153"/>
      <c r="BU21" s="1153"/>
      <c r="BV21" s="1153"/>
      <c r="BW21" s="1153"/>
      <c r="BX21" s="1153"/>
      <c r="BY21" s="1153"/>
      <c r="BZ21" s="1153"/>
      <c r="CA21" s="1153"/>
      <c r="CB21" s="1153"/>
      <c r="CC21" s="1153"/>
      <c r="CD21" s="1153"/>
      <c r="CE21" s="1153"/>
      <c r="CF21" s="1153"/>
      <c r="CG21" s="1153"/>
      <c r="CH21" s="1153"/>
      <c r="CI21" s="1153"/>
      <c r="CJ21" s="1153"/>
      <c r="CK21" s="1153"/>
      <c r="CL21" s="1153"/>
      <c r="CM21" s="1153"/>
      <c r="CN21" s="1153"/>
      <c r="CO21" s="1153"/>
      <c r="CP21" s="1153"/>
      <c r="CQ21" s="1153"/>
      <c r="CR21" s="1153"/>
      <c r="CS21" s="1153"/>
      <c r="CT21" s="1153"/>
      <c r="CU21" s="1153"/>
      <c r="CV21" s="595"/>
      <c r="CX21" s="794"/>
      <c r="CY21" s="794" t="str">
        <f t="shared" si="0"/>
        <v/>
      </c>
      <c r="CZ21" s="794"/>
      <c r="DA21" s="794"/>
      <c r="DB21" s="794"/>
      <c r="DH21" s="973"/>
      <c r="DI21" s="973"/>
    </row>
    <row r="22" spans="1:113" ht="101.25">
      <c r="A22" s="1152"/>
      <c r="B22" s="1152"/>
      <c r="C22" s="1152"/>
      <c r="D22" s="1152"/>
      <c r="E22" s="1152">
        <v>1</v>
      </c>
      <c r="F22" s="991"/>
      <c r="G22" s="991"/>
      <c r="H22" s="980">
        <v>1</v>
      </c>
      <c r="I22" s="1152">
        <v>1</v>
      </c>
      <c r="J22" s="991"/>
      <c r="K22" s="930"/>
      <c r="L22" s="995" t="str">
        <f>mergeValue(A22) &amp;"."&amp; mergeValue(B22)&amp;"."&amp; mergeValue(C22)&amp;"."&amp; mergeValue(D22)&amp;"."&amp; mergeValue(E22)</f>
        <v>1.1.1.1.1</v>
      </c>
      <c r="M22" s="519" t="s">
        <v>8</v>
      </c>
      <c r="N22" s="611"/>
      <c r="O22" s="1154" t="s">
        <v>2</v>
      </c>
      <c r="P22" s="1154"/>
      <c r="Q22" s="1154"/>
      <c r="R22" s="1154"/>
      <c r="S22" s="1154"/>
      <c r="T22" s="1154"/>
      <c r="U22" s="1154"/>
      <c r="V22" s="1154"/>
      <c r="W22" s="1154"/>
      <c r="X22" s="1154"/>
      <c r="Y22" s="1154"/>
      <c r="Z22" s="1154"/>
      <c r="AA22" s="1154"/>
      <c r="AB22" s="1154"/>
      <c r="AC22" s="1154"/>
      <c r="AD22" s="1154"/>
      <c r="AE22" s="1154"/>
      <c r="AF22" s="1154"/>
      <c r="AG22" s="1154"/>
      <c r="AH22" s="1154"/>
      <c r="AI22" s="1154"/>
      <c r="AJ22" s="1154"/>
      <c r="AK22" s="1154"/>
      <c r="AL22" s="1154"/>
      <c r="AM22" s="1154"/>
      <c r="AN22" s="1154"/>
      <c r="AO22" s="1154"/>
      <c r="AP22" s="1154"/>
      <c r="AQ22" s="1154"/>
      <c r="AR22" s="1154"/>
      <c r="AS22" s="1154"/>
      <c r="AT22" s="1154"/>
      <c r="AU22" s="1154"/>
      <c r="AV22" s="1154"/>
      <c r="AW22" s="1154"/>
      <c r="AX22" s="1154"/>
      <c r="AY22" s="1154"/>
      <c r="AZ22" s="1154"/>
      <c r="BA22" s="1154"/>
      <c r="BB22" s="1154"/>
      <c r="BC22" s="1154"/>
      <c r="BD22" s="1154"/>
      <c r="BE22" s="1154"/>
      <c r="BF22" s="1154"/>
      <c r="BG22" s="1154"/>
      <c r="BH22" s="1154"/>
      <c r="BI22" s="1154"/>
      <c r="BJ22" s="1154"/>
      <c r="BK22" s="1154"/>
      <c r="BL22" s="1154"/>
      <c r="BM22" s="1154"/>
      <c r="BN22" s="1154"/>
      <c r="BO22" s="1154"/>
      <c r="BP22" s="1154"/>
      <c r="BQ22" s="1154"/>
      <c r="BR22" s="1154"/>
      <c r="BS22" s="1154"/>
      <c r="BT22" s="1154"/>
      <c r="BU22" s="1154"/>
      <c r="BV22" s="1154"/>
      <c r="BW22" s="1154"/>
      <c r="BX22" s="1154"/>
      <c r="BY22" s="1154"/>
      <c r="BZ22" s="1154"/>
      <c r="CA22" s="1154"/>
      <c r="CB22" s="1154"/>
      <c r="CC22" s="1154"/>
      <c r="CD22" s="1154"/>
      <c r="CE22" s="1154"/>
      <c r="CF22" s="1154"/>
      <c r="CG22" s="1154"/>
      <c r="CH22" s="1154"/>
      <c r="CI22" s="1154"/>
      <c r="CJ22" s="1154"/>
      <c r="CK22" s="1154"/>
      <c r="CL22" s="1154"/>
      <c r="CM22" s="1154"/>
      <c r="CN22" s="1154"/>
      <c r="CO22" s="1154"/>
      <c r="CP22" s="1154"/>
      <c r="CQ22" s="1154"/>
      <c r="CR22" s="1154"/>
      <c r="CS22" s="1154"/>
      <c r="CT22" s="1154"/>
      <c r="CU22" s="1154"/>
      <c r="CV22" s="595" t="s">
        <v>617</v>
      </c>
      <c r="CX22" s="794"/>
      <c r="CY22" s="794" t="str">
        <f t="shared" si="0"/>
        <v>Схема подключения теплопотребляющей установки к коллектору источника тепловой энергии</v>
      </c>
      <c r="CZ22" s="794"/>
      <c r="DA22" s="794"/>
      <c r="DB22" s="794"/>
      <c r="DH22" s="973"/>
      <c r="DI22" s="973"/>
    </row>
    <row r="23" spans="1:113" ht="90">
      <c r="A23" s="1152"/>
      <c r="B23" s="1152"/>
      <c r="C23" s="1152"/>
      <c r="D23" s="1152"/>
      <c r="E23" s="1152"/>
      <c r="F23" s="1152">
        <v>1</v>
      </c>
      <c r="G23" s="980"/>
      <c r="H23" s="980"/>
      <c r="I23" s="1152"/>
      <c r="J23" s="1152">
        <v>1</v>
      </c>
      <c r="K23" s="931"/>
      <c r="L23" s="995" t="str">
        <f>mergeValue(A23) &amp;"."&amp; mergeValue(B23)&amp;"."&amp; mergeValue(C23)&amp;"."&amp; mergeValue(D23)&amp;"."&amp; mergeValue(E23)&amp;"."&amp; mergeValue(F23)</f>
        <v>1.1.1.1.1.1</v>
      </c>
      <c r="M23" s="520" t="s">
        <v>9</v>
      </c>
      <c r="N23" s="611"/>
      <c r="O23" s="1155" t="s">
        <v>288</v>
      </c>
      <c r="P23" s="1156"/>
      <c r="Q23" s="1156"/>
      <c r="R23" s="1156"/>
      <c r="S23" s="1156"/>
      <c r="T23" s="1156"/>
      <c r="U23" s="1156"/>
      <c r="V23" s="1156"/>
      <c r="W23" s="1156"/>
      <c r="X23" s="1156"/>
      <c r="Y23" s="1156"/>
      <c r="Z23" s="1156"/>
      <c r="AA23" s="1156"/>
      <c r="AB23" s="1156"/>
      <c r="AC23" s="1156"/>
      <c r="AD23" s="1156"/>
      <c r="AE23" s="1156"/>
      <c r="AF23" s="1156"/>
      <c r="AG23" s="1156"/>
      <c r="AH23" s="1156"/>
      <c r="AI23" s="1156"/>
      <c r="AJ23" s="1156"/>
      <c r="AK23" s="1156"/>
      <c r="AL23" s="1156"/>
      <c r="AM23" s="1156"/>
      <c r="AN23" s="1156"/>
      <c r="AO23" s="1156"/>
      <c r="AP23" s="1156"/>
      <c r="AQ23" s="1156"/>
      <c r="AR23" s="1156"/>
      <c r="AS23" s="1156"/>
      <c r="AT23" s="1156"/>
      <c r="AU23" s="1156"/>
      <c r="AV23" s="1156"/>
      <c r="AW23" s="1156"/>
      <c r="AX23" s="1156"/>
      <c r="AY23" s="1156"/>
      <c r="AZ23" s="1156"/>
      <c r="BA23" s="1156"/>
      <c r="BB23" s="1156"/>
      <c r="BC23" s="1156"/>
      <c r="BD23" s="1156"/>
      <c r="BE23" s="1156"/>
      <c r="BF23" s="1156"/>
      <c r="BG23" s="1156"/>
      <c r="BH23" s="1156"/>
      <c r="BI23" s="1156"/>
      <c r="BJ23" s="1156"/>
      <c r="BK23" s="1156"/>
      <c r="BL23" s="1156"/>
      <c r="BM23" s="1156"/>
      <c r="BN23" s="1156"/>
      <c r="BO23" s="1156"/>
      <c r="BP23" s="1156"/>
      <c r="BQ23" s="1156"/>
      <c r="BR23" s="1156"/>
      <c r="BS23" s="1156"/>
      <c r="BT23" s="1156"/>
      <c r="BU23" s="1156"/>
      <c r="BV23" s="1156"/>
      <c r="BW23" s="1156"/>
      <c r="BX23" s="1156"/>
      <c r="BY23" s="1156"/>
      <c r="BZ23" s="1156"/>
      <c r="CA23" s="1156"/>
      <c r="CB23" s="1156"/>
      <c r="CC23" s="1156"/>
      <c r="CD23" s="1156"/>
      <c r="CE23" s="1156"/>
      <c r="CF23" s="1156"/>
      <c r="CG23" s="1156"/>
      <c r="CH23" s="1156"/>
      <c r="CI23" s="1156"/>
      <c r="CJ23" s="1156"/>
      <c r="CK23" s="1156"/>
      <c r="CL23" s="1156"/>
      <c r="CM23" s="1156"/>
      <c r="CN23" s="1156"/>
      <c r="CO23" s="1156"/>
      <c r="CP23" s="1156"/>
      <c r="CQ23" s="1156"/>
      <c r="CR23" s="1156"/>
      <c r="CS23" s="1156"/>
      <c r="CT23" s="1156"/>
      <c r="CU23" s="1157"/>
      <c r="CV23" s="595" t="s">
        <v>615</v>
      </c>
      <c r="CX23" s="794"/>
      <c r="CY23" s="794" t="str">
        <f t="shared" si="0"/>
        <v>Группа потребителей</v>
      </c>
      <c r="CZ23" s="794"/>
      <c r="DA23" s="794"/>
      <c r="DB23" s="794"/>
      <c r="DH23" s="973"/>
      <c r="DI23" s="973"/>
    </row>
    <row r="24" spans="1:113" ht="17.100000000000001" customHeight="1">
      <c r="A24" s="1152"/>
      <c r="B24" s="1152"/>
      <c r="C24" s="1152"/>
      <c r="D24" s="1152"/>
      <c r="E24" s="1152"/>
      <c r="F24" s="1152"/>
      <c r="G24" s="980">
        <v>1</v>
      </c>
      <c r="H24" s="980"/>
      <c r="I24" s="1152"/>
      <c r="J24" s="1152"/>
      <c r="K24" s="931">
        <v>1</v>
      </c>
      <c r="L24" s="995" t="str">
        <f>mergeValue(A24) &amp;"."&amp; mergeValue(B24)&amp;"."&amp; mergeValue(C24)&amp;"."&amp; mergeValue(D24)&amp;"."&amp; mergeValue(E24)&amp;"."&amp; mergeValue(F24)&amp;"."&amp; mergeValue(G24)</f>
        <v>1.1.1.1.1.1.1</v>
      </c>
      <c r="M24" s="1034" t="s">
        <v>621</v>
      </c>
      <c r="N24" s="611"/>
      <c r="O24" s="648">
        <v>1670.77</v>
      </c>
      <c r="P24" s="728"/>
      <c r="Q24" s="1059"/>
      <c r="R24" s="1187" t="s">
        <v>990</v>
      </c>
      <c r="S24" s="1159" t="s">
        <v>81</v>
      </c>
      <c r="T24" s="1187" t="s">
        <v>1853</v>
      </c>
      <c r="U24" s="1159" t="s">
        <v>81</v>
      </c>
      <c r="V24" s="648">
        <v>1727.51</v>
      </c>
      <c r="W24" s="728"/>
      <c r="X24" s="1059"/>
      <c r="Y24" s="1187" t="s">
        <v>1855</v>
      </c>
      <c r="Z24" s="1159" t="s">
        <v>81</v>
      </c>
      <c r="AA24" s="1187" t="s">
        <v>1856</v>
      </c>
      <c r="AB24" s="1159" t="s">
        <v>81</v>
      </c>
      <c r="AC24" s="648">
        <v>1727.51</v>
      </c>
      <c r="AD24" s="728"/>
      <c r="AE24" s="1059"/>
      <c r="AF24" s="1187" t="s">
        <v>1857</v>
      </c>
      <c r="AG24" s="1159" t="s">
        <v>81</v>
      </c>
      <c r="AH24" s="1187" t="s">
        <v>1858</v>
      </c>
      <c r="AI24" s="1159" t="s">
        <v>81</v>
      </c>
      <c r="AJ24" s="648">
        <v>1789.65</v>
      </c>
      <c r="AK24" s="728"/>
      <c r="AL24" s="1059"/>
      <c r="AM24" s="1187" t="s">
        <v>1859</v>
      </c>
      <c r="AN24" s="1159" t="s">
        <v>81</v>
      </c>
      <c r="AO24" s="1187" t="s">
        <v>1860</v>
      </c>
      <c r="AP24" s="1159" t="s">
        <v>81</v>
      </c>
      <c r="AQ24" s="648">
        <v>1789.65</v>
      </c>
      <c r="AR24" s="728"/>
      <c r="AS24" s="1059"/>
      <c r="AT24" s="1187" t="s">
        <v>1861</v>
      </c>
      <c r="AU24" s="1159" t="s">
        <v>81</v>
      </c>
      <c r="AV24" s="1187" t="s">
        <v>1862</v>
      </c>
      <c r="AW24" s="1159" t="s">
        <v>81</v>
      </c>
      <c r="AX24" s="648">
        <v>1790.62</v>
      </c>
      <c r="AY24" s="728"/>
      <c r="AZ24" s="1059"/>
      <c r="BA24" s="1187" t="s">
        <v>1863</v>
      </c>
      <c r="BB24" s="1159" t="s">
        <v>81</v>
      </c>
      <c r="BC24" s="1187" t="s">
        <v>1864</v>
      </c>
      <c r="BD24" s="1159" t="s">
        <v>81</v>
      </c>
      <c r="BE24" s="648">
        <v>1790.62</v>
      </c>
      <c r="BF24" s="728"/>
      <c r="BG24" s="1059"/>
      <c r="BH24" s="1187" t="s">
        <v>1865</v>
      </c>
      <c r="BI24" s="1159" t="s">
        <v>81</v>
      </c>
      <c r="BJ24" s="1187" t="s">
        <v>1866</v>
      </c>
      <c r="BK24" s="1159" t="s">
        <v>81</v>
      </c>
      <c r="BL24" s="648">
        <v>1855.06</v>
      </c>
      <c r="BM24" s="728"/>
      <c r="BN24" s="1059"/>
      <c r="BO24" s="1187" t="s">
        <v>1867</v>
      </c>
      <c r="BP24" s="1159" t="s">
        <v>81</v>
      </c>
      <c r="BQ24" s="1187" t="s">
        <v>1868</v>
      </c>
      <c r="BR24" s="1159" t="s">
        <v>81</v>
      </c>
      <c r="BS24" s="648">
        <v>1855.06</v>
      </c>
      <c r="BT24" s="728"/>
      <c r="BU24" s="1059"/>
      <c r="BV24" s="1187" t="s">
        <v>1869</v>
      </c>
      <c r="BW24" s="1159" t="s">
        <v>81</v>
      </c>
      <c r="BX24" s="1187" t="s">
        <v>1870</v>
      </c>
      <c r="BY24" s="1159" t="s">
        <v>81</v>
      </c>
      <c r="BZ24" s="648">
        <v>1921.79</v>
      </c>
      <c r="CA24" s="728"/>
      <c r="CB24" s="1059"/>
      <c r="CC24" s="1187" t="s">
        <v>1871</v>
      </c>
      <c r="CD24" s="1159" t="s">
        <v>81</v>
      </c>
      <c r="CE24" s="1187" t="s">
        <v>1872</v>
      </c>
      <c r="CF24" s="1159" t="s">
        <v>81</v>
      </c>
      <c r="CG24" s="648">
        <v>1921.79</v>
      </c>
      <c r="CH24" s="728"/>
      <c r="CI24" s="1059"/>
      <c r="CJ24" s="1187" t="s">
        <v>1873</v>
      </c>
      <c r="CK24" s="1159" t="s">
        <v>81</v>
      </c>
      <c r="CL24" s="1187" t="s">
        <v>1874</v>
      </c>
      <c r="CM24" s="1159" t="s">
        <v>81</v>
      </c>
      <c r="CN24" s="648">
        <v>1990.88</v>
      </c>
      <c r="CO24" s="728"/>
      <c r="CP24" s="1059"/>
      <c r="CQ24" s="1187" t="s">
        <v>1875</v>
      </c>
      <c r="CR24" s="1159" t="s">
        <v>81</v>
      </c>
      <c r="CS24" s="1187" t="s">
        <v>991</v>
      </c>
      <c r="CT24" s="1159" t="s">
        <v>82</v>
      </c>
      <c r="CU24" s="728"/>
      <c r="CV24" s="1169" t="s">
        <v>634</v>
      </c>
      <c r="CW24" s="973" t="str">
        <f>strCheckDate(O25:CU25)</f>
        <v/>
      </c>
      <c r="CX24" s="794"/>
      <c r="CY24" s="794" t="str">
        <f t="shared" si="0"/>
        <v>вода</v>
      </c>
      <c r="CZ24" s="794"/>
      <c r="DA24" s="794"/>
      <c r="DB24" s="794"/>
      <c r="DH24" s="973"/>
      <c r="DI24" s="973"/>
    </row>
    <row r="25" spans="1:113" ht="11.25" hidden="1" customHeight="1">
      <c r="A25" s="1152"/>
      <c r="B25" s="1152"/>
      <c r="C25" s="1152"/>
      <c r="D25" s="1152"/>
      <c r="E25" s="1152"/>
      <c r="F25" s="1152"/>
      <c r="G25" s="980"/>
      <c r="H25" s="980"/>
      <c r="I25" s="1152"/>
      <c r="J25" s="1152"/>
      <c r="K25" s="931"/>
      <c r="L25" s="765"/>
      <c r="M25" s="611"/>
      <c r="N25" s="611"/>
      <c r="O25" s="728"/>
      <c r="P25" s="728"/>
      <c r="Q25" s="734" t="str">
        <f>R24 &amp; "-" &amp; T24</f>
        <v>01.01.2021-30.06.2021</v>
      </c>
      <c r="R25" s="1158"/>
      <c r="S25" s="1159"/>
      <c r="T25" s="1158"/>
      <c r="U25" s="1159"/>
      <c r="V25" s="728"/>
      <c r="W25" s="728"/>
      <c r="X25" s="734" t="str">
        <f>Y24 &amp; "-" &amp; AA24</f>
        <v>01.07.2021-31.12.2021</v>
      </c>
      <c r="Y25" s="1158"/>
      <c r="Z25" s="1159"/>
      <c r="AA25" s="1158"/>
      <c r="AB25" s="1159"/>
      <c r="AC25" s="728"/>
      <c r="AD25" s="728"/>
      <c r="AE25" s="734" t="str">
        <f>AF24 &amp; "-" &amp; AH24</f>
        <v>01.01.2022-30.06.2022</v>
      </c>
      <c r="AF25" s="1158"/>
      <c r="AG25" s="1159"/>
      <c r="AH25" s="1158"/>
      <c r="AI25" s="1159"/>
      <c r="AJ25" s="728"/>
      <c r="AK25" s="728"/>
      <c r="AL25" s="734" t="str">
        <f>AM24 &amp; "-" &amp; AO24</f>
        <v>01.07.2022-31.12.2022</v>
      </c>
      <c r="AM25" s="1158"/>
      <c r="AN25" s="1159"/>
      <c r="AO25" s="1158"/>
      <c r="AP25" s="1159"/>
      <c r="AQ25" s="728"/>
      <c r="AR25" s="728"/>
      <c r="AS25" s="734" t="str">
        <f>AT24 &amp; "-" &amp; AV24</f>
        <v>01.01.2023-30.06.2023</v>
      </c>
      <c r="AT25" s="1158"/>
      <c r="AU25" s="1159"/>
      <c r="AV25" s="1158"/>
      <c r="AW25" s="1159"/>
      <c r="AX25" s="728"/>
      <c r="AY25" s="728"/>
      <c r="AZ25" s="734" t="str">
        <f>BA24 &amp; "-" &amp; BC24</f>
        <v>01.07.2023-31.12.2023</v>
      </c>
      <c r="BA25" s="1158"/>
      <c r="BB25" s="1159"/>
      <c r="BC25" s="1158"/>
      <c r="BD25" s="1159"/>
      <c r="BE25" s="728"/>
      <c r="BF25" s="728"/>
      <c r="BG25" s="734" t="str">
        <f>BH24 &amp; "-" &amp; BJ24</f>
        <v>01.01.2024-30.06.2024</v>
      </c>
      <c r="BH25" s="1158"/>
      <c r="BI25" s="1159"/>
      <c r="BJ25" s="1158"/>
      <c r="BK25" s="1159"/>
      <c r="BL25" s="728"/>
      <c r="BM25" s="728"/>
      <c r="BN25" s="734" t="str">
        <f>BO24 &amp; "-" &amp; BQ24</f>
        <v>01.07.2024-31.12.2024</v>
      </c>
      <c r="BO25" s="1158"/>
      <c r="BP25" s="1159"/>
      <c r="BQ25" s="1158"/>
      <c r="BR25" s="1159"/>
      <c r="BS25" s="728"/>
      <c r="BT25" s="728"/>
      <c r="BU25" s="734" t="str">
        <f>BV24 &amp; "-" &amp; BX24</f>
        <v>01.01.2025-30.06.2025</v>
      </c>
      <c r="BV25" s="1158"/>
      <c r="BW25" s="1159"/>
      <c r="BX25" s="1158"/>
      <c r="BY25" s="1159"/>
      <c r="BZ25" s="728"/>
      <c r="CA25" s="728"/>
      <c r="CB25" s="734" t="str">
        <f>CC24 &amp; "-" &amp; CE24</f>
        <v>01.07.2025-31.12.2025</v>
      </c>
      <c r="CC25" s="1158"/>
      <c r="CD25" s="1159"/>
      <c r="CE25" s="1158"/>
      <c r="CF25" s="1159"/>
      <c r="CG25" s="728"/>
      <c r="CH25" s="728"/>
      <c r="CI25" s="734" t="str">
        <f>CJ24 &amp; "-" &amp; CL24</f>
        <v>01.01.2026-30.06.2026</v>
      </c>
      <c r="CJ25" s="1158"/>
      <c r="CK25" s="1159"/>
      <c r="CL25" s="1158"/>
      <c r="CM25" s="1159"/>
      <c r="CN25" s="728"/>
      <c r="CO25" s="728"/>
      <c r="CP25" s="734" t="str">
        <f>CQ24 &amp; "-" &amp; CS24</f>
        <v>01.07.2026-31.12.2026</v>
      </c>
      <c r="CQ25" s="1158"/>
      <c r="CR25" s="1159"/>
      <c r="CS25" s="1158"/>
      <c r="CT25" s="1159"/>
      <c r="CU25" s="728"/>
      <c r="CV25" s="1170"/>
      <c r="CX25" s="794"/>
      <c r="CY25" s="794" t="str">
        <f t="shared" si="0"/>
        <v/>
      </c>
      <c r="CZ25" s="794"/>
      <c r="DA25" s="794"/>
      <c r="DB25" s="794"/>
      <c r="DH25" s="973"/>
      <c r="DI25" s="973"/>
    </row>
    <row r="26" spans="1:113" ht="15" customHeight="1">
      <c r="A26" s="1152"/>
      <c r="B26" s="1152"/>
      <c r="C26" s="1152"/>
      <c r="D26" s="1152"/>
      <c r="E26" s="1152"/>
      <c r="F26" s="1152"/>
      <c r="G26" s="991"/>
      <c r="H26" s="980"/>
      <c r="I26" s="1152"/>
      <c r="J26" s="1152"/>
      <c r="K26" s="930"/>
      <c r="L26" s="653"/>
      <c r="M26" s="522" t="s">
        <v>24</v>
      </c>
      <c r="N26" s="971"/>
      <c r="O26" s="971"/>
      <c r="P26" s="971"/>
      <c r="Q26" s="971"/>
      <c r="R26" s="971"/>
      <c r="S26" s="971"/>
      <c r="T26" s="971"/>
      <c r="U26" s="971"/>
      <c r="V26" s="971"/>
      <c r="W26" s="971"/>
      <c r="X26" s="971"/>
      <c r="Y26" s="971"/>
      <c r="Z26" s="971"/>
      <c r="AA26" s="971"/>
      <c r="AB26" s="971"/>
      <c r="AC26" s="971"/>
      <c r="AD26" s="971"/>
      <c r="AE26" s="971"/>
      <c r="AF26" s="971"/>
      <c r="AG26" s="971"/>
      <c r="AH26" s="971"/>
      <c r="AI26" s="971"/>
      <c r="AJ26" s="971"/>
      <c r="AK26" s="971"/>
      <c r="AL26" s="971"/>
      <c r="AM26" s="971"/>
      <c r="AN26" s="971"/>
      <c r="AO26" s="971"/>
      <c r="AP26" s="971"/>
      <c r="AQ26" s="971"/>
      <c r="AR26" s="971"/>
      <c r="AS26" s="971"/>
      <c r="AT26" s="971"/>
      <c r="AU26" s="971"/>
      <c r="AV26" s="971"/>
      <c r="AW26" s="971"/>
      <c r="AX26" s="971"/>
      <c r="AY26" s="971"/>
      <c r="AZ26" s="971"/>
      <c r="BA26" s="971"/>
      <c r="BB26" s="971"/>
      <c r="BC26" s="971"/>
      <c r="BD26" s="971"/>
      <c r="BE26" s="971"/>
      <c r="BF26" s="971"/>
      <c r="BG26" s="971"/>
      <c r="BH26" s="971"/>
      <c r="BI26" s="971"/>
      <c r="BJ26" s="971"/>
      <c r="BK26" s="971"/>
      <c r="BL26" s="971"/>
      <c r="BM26" s="971"/>
      <c r="BN26" s="971"/>
      <c r="BO26" s="971"/>
      <c r="BP26" s="971"/>
      <c r="BQ26" s="971"/>
      <c r="BR26" s="971"/>
      <c r="BS26" s="971"/>
      <c r="BT26" s="971"/>
      <c r="BU26" s="971"/>
      <c r="BV26" s="971"/>
      <c r="BW26" s="971"/>
      <c r="BX26" s="971"/>
      <c r="BY26" s="971"/>
      <c r="BZ26" s="971"/>
      <c r="CA26" s="971"/>
      <c r="CB26" s="971"/>
      <c r="CC26" s="971"/>
      <c r="CD26" s="971"/>
      <c r="CE26" s="971"/>
      <c r="CF26" s="971"/>
      <c r="CG26" s="971"/>
      <c r="CH26" s="971"/>
      <c r="CI26" s="971"/>
      <c r="CJ26" s="971"/>
      <c r="CK26" s="971"/>
      <c r="CL26" s="971"/>
      <c r="CM26" s="971"/>
      <c r="CN26" s="971"/>
      <c r="CO26" s="971"/>
      <c r="CP26" s="971"/>
      <c r="CQ26" s="971"/>
      <c r="CR26" s="971"/>
      <c r="CS26" s="971"/>
      <c r="CT26" s="971"/>
      <c r="CU26" s="727"/>
      <c r="CV26" s="1171"/>
      <c r="CX26" s="794"/>
      <c r="CY26" s="794" t="str">
        <f t="shared" si="0"/>
        <v>Добавить вид теплоносителя (параметры теплоносителя)</v>
      </c>
      <c r="CZ26" s="794"/>
      <c r="DA26" s="794"/>
      <c r="DB26" s="794"/>
      <c r="DH26" s="973"/>
      <c r="DI26" s="973"/>
    </row>
    <row r="27" spans="1:113" s="1026" customFormat="1" ht="90">
      <c r="A27" s="1152"/>
      <c r="B27" s="1152"/>
      <c r="C27" s="1152"/>
      <c r="D27" s="1152"/>
      <c r="E27" s="1152"/>
      <c r="F27" s="1152">
        <v>2</v>
      </c>
      <c r="G27" s="1044"/>
      <c r="H27" s="1044"/>
      <c r="I27" s="1152"/>
      <c r="J27" s="1188" t="s">
        <v>1854</v>
      </c>
      <c r="K27" s="931"/>
      <c r="L27" s="1090" t="str">
        <f>mergeValue(A27) &amp;"."&amp; mergeValue(B27)&amp;"."&amp; mergeValue(C27)&amp;"."&amp; mergeValue(D27)&amp;"."&amp; mergeValue(E27)&amp;"."&amp; mergeValue(F27)</f>
        <v>1.1.1.1.1.2</v>
      </c>
      <c r="M27" s="520" t="s">
        <v>9</v>
      </c>
      <c r="N27" s="611"/>
      <c r="O27" s="1155" t="s">
        <v>761</v>
      </c>
      <c r="P27" s="1156"/>
      <c r="Q27" s="1156"/>
      <c r="R27" s="1156"/>
      <c r="S27" s="1156"/>
      <c r="T27" s="1156"/>
      <c r="U27" s="1156"/>
      <c r="V27" s="1156"/>
      <c r="W27" s="1156"/>
      <c r="X27" s="1156"/>
      <c r="Y27" s="1156"/>
      <c r="Z27" s="1156"/>
      <c r="AA27" s="1156"/>
      <c r="AB27" s="1156"/>
      <c r="AC27" s="1156"/>
      <c r="AD27" s="1156"/>
      <c r="AE27" s="1156"/>
      <c r="AF27" s="1156"/>
      <c r="AG27" s="1156"/>
      <c r="AH27" s="1156"/>
      <c r="AI27" s="1156"/>
      <c r="AJ27" s="1156"/>
      <c r="AK27" s="1156"/>
      <c r="AL27" s="1156"/>
      <c r="AM27" s="1156"/>
      <c r="AN27" s="1156"/>
      <c r="AO27" s="1156"/>
      <c r="AP27" s="1156"/>
      <c r="AQ27" s="1156"/>
      <c r="AR27" s="1156"/>
      <c r="AS27" s="1156"/>
      <c r="AT27" s="1156"/>
      <c r="AU27" s="1156"/>
      <c r="AV27" s="1156"/>
      <c r="AW27" s="1156"/>
      <c r="AX27" s="1156"/>
      <c r="AY27" s="1156"/>
      <c r="AZ27" s="1156"/>
      <c r="BA27" s="1156"/>
      <c r="BB27" s="1156"/>
      <c r="BC27" s="1156"/>
      <c r="BD27" s="1156"/>
      <c r="BE27" s="1156"/>
      <c r="BF27" s="1156"/>
      <c r="BG27" s="1156"/>
      <c r="BH27" s="1156"/>
      <c r="BI27" s="1156"/>
      <c r="BJ27" s="1156"/>
      <c r="BK27" s="1156"/>
      <c r="BL27" s="1156"/>
      <c r="BM27" s="1156"/>
      <c r="BN27" s="1156"/>
      <c r="BO27" s="1156"/>
      <c r="BP27" s="1156"/>
      <c r="BQ27" s="1156"/>
      <c r="BR27" s="1156"/>
      <c r="BS27" s="1156"/>
      <c r="BT27" s="1156"/>
      <c r="BU27" s="1156"/>
      <c r="BV27" s="1156"/>
      <c r="BW27" s="1156"/>
      <c r="BX27" s="1156"/>
      <c r="BY27" s="1156"/>
      <c r="BZ27" s="1156"/>
      <c r="CA27" s="1156"/>
      <c r="CB27" s="1156"/>
      <c r="CC27" s="1156"/>
      <c r="CD27" s="1156"/>
      <c r="CE27" s="1156"/>
      <c r="CF27" s="1156"/>
      <c r="CG27" s="1156"/>
      <c r="CH27" s="1156"/>
      <c r="CI27" s="1156"/>
      <c r="CJ27" s="1156"/>
      <c r="CK27" s="1156"/>
      <c r="CL27" s="1156"/>
      <c r="CM27" s="1156"/>
      <c r="CN27" s="1156"/>
      <c r="CO27" s="1156"/>
      <c r="CP27" s="1156"/>
      <c r="CQ27" s="1156"/>
      <c r="CR27" s="1156"/>
      <c r="CS27" s="1156"/>
      <c r="CT27" s="1156"/>
      <c r="CU27" s="1157"/>
      <c r="CV27" s="595" t="s">
        <v>615</v>
      </c>
      <c r="CW27" s="973"/>
      <c r="CX27" s="794"/>
      <c r="CY27" s="794" t="str">
        <f t="shared" si="0"/>
        <v>Группа потребителей</v>
      </c>
      <c r="CZ27" s="794"/>
      <c r="DA27" s="794"/>
      <c r="DB27" s="794"/>
      <c r="DC27" s="973"/>
      <c r="DD27" s="973"/>
      <c r="DE27" s="973"/>
      <c r="DF27" s="973"/>
      <c r="DG27" s="973"/>
      <c r="DH27" s="973"/>
      <c r="DI27" s="973"/>
    </row>
    <row r="28" spans="1:113" s="1026" customFormat="1" ht="17.100000000000001" customHeight="1">
      <c r="A28" s="1152"/>
      <c r="B28" s="1152"/>
      <c r="C28" s="1152"/>
      <c r="D28" s="1152"/>
      <c r="E28" s="1152"/>
      <c r="F28" s="1152"/>
      <c r="G28" s="1044">
        <v>1</v>
      </c>
      <c r="H28" s="1044"/>
      <c r="I28" s="1152"/>
      <c r="J28" s="1152"/>
      <c r="K28" s="931">
        <v>1</v>
      </c>
      <c r="L28" s="1090" t="str">
        <f>mergeValue(A28) &amp;"."&amp; mergeValue(B28)&amp;"."&amp; mergeValue(C28)&amp;"."&amp; mergeValue(D28)&amp;"."&amp; mergeValue(E28)&amp;"."&amp; mergeValue(F28)&amp;"."&amp; mergeValue(G28)</f>
        <v>1.1.1.1.1.2.1</v>
      </c>
      <c r="M28" s="1034" t="s">
        <v>621</v>
      </c>
      <c r="N28" s="611"/>
      <c r="O28" s="648">
        <v>2004.92</v>
      </c>
      <c r="P28" s="728"/>
      <c r="Q28" s="1059"/>
      <c r="R28" s="1187" t="s">
        <v>990</v>
      </c>
      <c r="S28" s="1159" t="s">
        <v>81</v>
      </c>
      <c r="T28" s="1187" t="s">
        <v>1853</v>
      </c>
      <c r="U28" s="1159" t="s">
        <v>81</v>
      </c>
      <c r="V28" s="648">
        <v>2073.0100000000002</v>
      </c>
      <c r="W28" s="728"/>
      <c r="X28" s="1059"/>
      <c r="Y28" s="1187" t="s">
        <v>1855</v>
      </c>
      <c r="Z28" s="1159" t="s">
        <v>81</v>
      </c>
      <c r="AA28" s="1187" t="s">
        <v>1856</v>
      </c>
      <c r="AB28" s="1159" t="s">
        <v>81</v>
      </c>
      <c r="AC28" s="648">
        <v>2073.0100000000002</v>
      </c>
      <c r="AD28" s="728"/>
      <c r="AE28" s="1059"/>
      <c r="AF28" s="1187" t="s">
        <v>1857</v>
      </c>
      <c r="AG28" s="1159" t="s">
        <v>81</v>
      </c>
      <c r="AH28" s="1187" t="s">
        <v>1858</v>
      </c>
      <c r="AI28" s="1159" t="s">
        <v>81</v>
      </c>
      <c r="AJ28" s="648">
        <v>2147.58</v>
      </c>
      <c r="AK28" s="728"/>
      <c r="AL28" s="1059"/>
      <c r="AM28" s="1187" t="s">
        <v>1859</v>
      </c>
      <c r="AN28" s="1159" t="s">
        <v>81</v>
      </c>
      <c r="AO28" s="1187" t="s">
        <v>1860</v>
      </c>
      <c r="AP28" s="1159" t="s">
        <v>81</v>
      </c>
      <c r="AQ28" s="648">
        <v>2147.58</v>
      </c>
      <c r="AR28" s="728"/>
      <c r="AS28" s="1059"/>
      <c r="AT28" s="1187" t="s">
        <v>1861</v>
      </c>
      <c r="AU28" s="1159" t="s">
        <v>81</v>
      </c>
      <c r="AV28" s="1187" t="s">
        <v>1862</v>
      </c>
      <c r="AW28" s="1159" t="s">
        <v>81</v>
      </c>
      <c r="AX28" s="648">
        <v>2148.7399999999998</v>
      </c>
      <c r="AY28" s="728"/>
      <c r="AZ28" s="1059"/>
      <c r="BA28" s="1187" t="s">
        <v>1863</v>
      </c>
      <c r="BB28" s="1159" t="s">
        <v>81</v>
      </c>
      <c r="BC28" s="1187" t="s">
        <v>1864</v>
      </c>
      <c r="BD28" s="1159" t="s">
        <v>81</v>
      </c>
      <c r="BE28" s="648">
        <v>2148.7399999999998</v>
      </c>
      <c r="BF28" s="728"/>
      <c r="BG28" s="1059"/>
      <c r="BH28" s="1187" t="s">
        <v>1865</v>
      </c>
      <c r="BI28" s="1159" t="s">
        <v>81</v>
      </c>
      <c r="BJ28" s="1187" t="s">
        <v>1866</v>
      </c>
      <c r="BK28" s="1159" t="s">
        <v>81</v>
      </c>
      <c r="BL28" s="648">
        <v>2226.0700000000002</v>
      </c>
      <c r="BM28" s="728"/>
      <c r="BN28" s="1059"/>
      <c r="BO28" s="1187" t="s">
        <v>1867</v>
      </c>
      <c r="BP28" s="1159" t="s">
        <v>81</v>
      </c>
      <c r="BQ28" s="1187" t="s">
        <v>1868</v>
      </c>
      <c r="BR28" s="1159" t="s">
        <v>81</v>
      </c>
      <c r="BS28" s="648">
        <v>2226.0700000000002</v>
      </c>
      <c r="BT28" s="728"/>
      <c r="BU28" s="1059"/>
      <c r="BV28" s="1187" t="s">
        <v>1869</v>
      </c>
      <c r="BW28" s="1159" t="s">
        <v>81</v>
      </c>
      <c r="BX28" s="1187" t="s">
        <v>1870</v>
      </c>
      <c r="BY28" s="1159" t="s">
        <v>81</v>
      </c>
      <c r="BZ28" s="648">
        <v>2306.15</v>
      </c>
      <c r="CA28" s="728"/>
      <c r="CB28" s="1059"/>
      <c r="CC28" s="1187" t="s">
        <v>1871</v>
      </c>
      <c r="CD28" s="1159" t="s">
        <v>81</v>
      </c>
      <c r="CE28" s="1187" t="s">
        <v>1872</v>
      </c>
      <c r="CF28" s="1159" t="s">
        <v>81</v>
      </c>
      <c r="CG28" s="648">
        <v>2306.15</v>
      </c>
      <c r="CH28" s="728"/>
      <c r="CI28" s="1059"/>
      <c r="CJ28" s="1187" t="s">
        <v>1873</v>
      </c>
      <c r="CK28" s="1159" t="s">
        <v>81</v>
      </c>
      <c r="CL28" s="1187" t="s">
        <v>1874</v>
      </c>
      <c r="CM28" s="1159" t="s">
        <v>81</v>
      </c>
      <c r="CN28" s="648">
        <v>2389.06</v>
      </c>
      <c r="CO28" s="728"/>
      <c r="CP28" s="1059"/>
      <c r="CQ28" s="1187" t="s">
        <v>1875</v>
      </c>
      <c r="CR28" s="1159" t="s">
        <v>81</v>
      </c>
      <c r="CS28" s="1187" t="s">
        <v>991</v>
      </c>
      <c r="CT28" s="1159" t="s">
        <v>82</v>
      </c>
      <c r="CU28" s="728"/>
      <c r="CV28" s="1169" t="s">
        <v>634</v>
      </c>
      <c r="CW28" s="973" t="str">
        <f>strCheckDate(O29:CU29)</f>
        <v/>
      </c>
      <c r="CX28" s="794"/>
      <c r="CY28" s="794" t="str">
        <f t="shared" si="0"/>
        <v>вода</v>
      </c>
      <c r="CZ28" s="794"/>
      <c r="DA28" s="794"/>
      <c r="DB28" s="794"/>
      <c r="DC28" s="973"/>
      <c r="DD28" s="973"/>
      <c r="DE28" s="973"/>
      <c r="DF28" s="973"/>
      <c r="DG28" s="973"/>
      <c r="DH28" s="973"/>
      <c r="DI28" s="973"/>
    </row>
    <row r="29" spans="1:113" s="1026" customFormat="1" ht="11.25" hidden="1" customHeight="1">
      <c r="A29" s="1152"/>
      <c r="B29" s="1152"/>
      <c r="C29" s="1152"/>
      <c r="D29" s="1152"/>
      <c r="E29" s="1152"/>
      <c r="F29" s="1152"/>
      <c r="G29" s="1044"/>
      <c r="H29" s="1044"/>
      <c r="I29" s="1152"/>
      <c r="J29" s="1152"/>
      <c r="K29" s="931"/>
      <c r="L29" s="765"/>
      <c r="M29" s="611"/>
      <c r="N29" s="611"/>
      <c r="O29" s="728"/>
      <c r="P29" s="728"/>
      <c r="Q29" s="734" t="str">
        <f>R28 &amp; "-" &amp; T28</f>
        <v>01.01.2021-30.06.2021</v>
      </c>
      <c r="R29" s="1158"/>
      <c r="S29" s="1159"/>
      <c r="T29" s="1158"/>
      <c r="U29" s="1159"/>
      <c r="V29" s="728"/>
      <c r="W29" s="728"/>
      <c r="X29" s="734" t="str">
        <f>Y28 &amp; "-" &amp; AA28</f>
        <v>01.07.2021-31.12.2021</v>
      </c>
      <c r="Y29" s="1158"/>
      <c r="Z29" s="1159"/>
      <c r="AA29" s="1158"/>
      <c r="AB29" s="1159"/>
      <c r="AC29" s="728"/>
      <c r="AD29" s="728"/>
      <c r="AE29" s="734" t="str">
        <f>AF28 &amp; "-" &amp; AH28</f>
        <v>01.01.2022-30.06.2022</v>
      </c>
      <c r="AF29" s="1158"/>
      <c r="AG29" s="1159"/>
      <c r="AH29" s="1158"/>
      <c r="AI29" s="1159"/>
      <c r="AJ29" s="728"/>
      <c r="AK29" s="728"/>
      <c r="AL29" s="734" t="str">
        <f>AM28 &amp; "-" &amp; AO28</f>
        <v>01.07.2022-31.12.2022</v>
      </c>
      <c r="AM29" s="1158"/>
      <c r="AN29" s="1159"/>
      <c r="AO29" s="1158"/>
      <c r="AP29" s="1159"/>
      <c r="AQ29" s="728"/>
      <c r="AR29" s="728"/>
      <c r="AS29" s="734" t="str">
        <f>AT28 &amp; "-" &amp; AV28</f>
        <v>01.01.2023-30.06.2023</v>
      </c>
      <c r="AT29" s="1158"/>
      <c r="AU29" s="1159"/>
      <c r="AV29" s="1158"/>
      <c r="AW29" s="1159"/>
      <c r="AX29" s="728"/>
      <c r="AY29" s="728"/>
      <c r="AZ29" s="734" t="str">
        <f>BA28 &amp; "-" &amp; BC28</f>
        <v>01.07.2023-31.12.2023</v>
      </c>
      <c r="BA29" s="1158"/>
      <c r="BB29" s="1159"/>
      <c r="BC29" s="1158"/>
      <c r="BD29" s="1159"/>
      <c r="BE29" s="728"/>
      <c r="BF29" s="728"/>
      <c r="BG29" s="734" t="str">
        <f>BH28 &amp; "-" &amp; BJ28</f>
        <v>01.01.2024-30.06.2024</v>
      </c>
      <c r="BH29" s="1158"/>
      <c r="BI29" s="1159"/>
      <c r="BJ29" s="1158"/>
      <c r="BK29" s="1159"/>
      <c r="BL29" s="728"/>
      <c r="BM29" s="728"/>
      <c r="BN29" s="734" t="str">
        <f>BO28 &amp; "-" &amp; BQ28</f>
        <v>01.07.2024-31.12.2024</v>
      </c>
      <c r="BO29" s="1158"/>
      <c r="BP29" s="1159"/>
      <c r="BQ29" s="1158"/>
      <c r="BR29" s="1159"/>
      <c r="BS29" s="728"/>
      <c r="BT29" s="728"/>
      <c r="BU29" s="734" t="str">
        <f>BV28 &amp; "-" &amp; BX28</f>
        <v>01.01.2025-30.06.2025</v>
      </c>
      <c r="BV29" s="1158"/>
      <c r="BW29" s="1159"/>
      <c r="BX29" s="1158"/>
      <c r="BY29" s="1159"/>
      <c r="BZ29" s="728"/>
      <c r="CA29" s="728"/>
      <c r="CB29" s="734" t="str">
        <f>CC28 &amp; "-" &amp; CE28</f>
        <v>01.07.2025-31.12.2025</v>
      </c>
      <c r="CC29" s="1158"/>
      <c r="CD29" s="1159"/>
      <c r="CE29" s="1158"/>
      <c r="CF29" s="1159"/>
      <c r="CG29" s="728"/>
      <c r="CH29" s="728"/>
      <c r="CI29" s="734" t="str">
        <f>CJ28 &amp; "-" &amp; CL28</f>
        <v>01.01.2026-30.06.2026</v>
      </c>
      <c r="CJ29" s="1158"/>
      <c r="CK29" s="1159"/>
      <c r="CL29" s="1158"/>
      <c r="CM29" s="1159"/>
      <c r="CN29" s="728"/>
      <c r="CO29" s="728"/>
      <c r="CP29" s="734" t="str">
        <f>CQ28 &amp; "-" &amp; CS28</f>
        <v>01.07.2026-31.12.2026</v>
      </c>
      <c r="CQ29" s="1158"/>
      <c r="CR29" s="1159"/>
      <c r="CS29" s="1158"/>
      <c r="CT29" s="1159"/>
      <c r="CU29" s="728"/>
      <c r="CV29" s="1170"/>
      <c r="CW29" s="973"/>
      <c r="CX29" s="794"/>
      <c r="CY29" s="794" t="str">
        <f t="shared" si="0"/>
        <v/>
      </c>
      <c r="CZ29" s="794"/>
      <c r="DA29" s="794"/>
      <c r="DB29" s="794"/>
      <c r="DC29" s="973"/>
      <c r="DD29" s="973"/>
      <c r="DE29" s="973"/>
      <c r="DF29" s="973"/>
      <c r="DG29" s="973"/>
      <c r="DH29" s="973"/>
      <c r="DI29" s="973"/>
    </row>
    <row r="30" spans="1:113" s="1026" customFormat="1" ht="15" customHeight="1">
      <c r="A30" s="1152"/>
      <c r="B30" s="1152"/>
      <c r="C30" s="1152"/>
      <c r="D30" s="1152"/>
      <c r="E30" s="1152"/>
      <c r="F30" s="1152"/>
      <c r="G30" s="1089"/>
      <c r="H30" s="1044"/>
      <c r="I30" s="1152"/>
      <c r="J30" s="1152"/>
      <c r="K30" s="930"/>
      <c r="L30" s="653"/>
      <c r="M30" s="522" t="s">
        <v>24</v>
      </c>
      <c r="N30" s="971"/>
      <c r="O30" s="971"/>
      <c r="P30" s="971"/>
      <c r="Q30" s="971"/>
      <c r="R30" s="971"/>
      <c r="S30" s="971"/>
      <c r="T30" s="971"/>
      <c r="U30" s="971"/>
      <c r="V30" s="971"/>
      <c r="W30" s="971"/>
      <c r="X30" s="971"/>
      <c r="Y30" s="971"/>
      <c r="Z30" s="971"/>
      <c r="AA30" s="971"/>
      <c r="AB30" s="971"/>
      <c r="AC30" s="971"/>
      <c r="AD30" s="971"/>
      <c r="AE30" s="971"/>
      <c r="AF30" s="971"/>
      <c r="AG30" s="971"/>
      <c r="AH30" s="971"/>
      <c r="AI30" s="971"/>
      <c r="AJ30" s="971"/>
      <c r="AK30" s="971"/>
      <c r="AL30" s="971"/>
      <c r="AM30" s="971"/>
      <c r="AN30" s="971"/>
      <c r="AO30" s="971"/>
      <c r="AP30" s="971"/>
      <c r="AQ30" s="971"/>
      <c r="AR30" s="971"/>
      <c r="AS30" s="971"/>
      <c r="AT30" s="971"/>
      <c r="AU30" s="971"/>
      <c r="AV30" s="971"/>
      <c r="AW30" s="971"/>
      <c r="AX30" s="971"/>
      <c r="AY30" s="971"/>
      <c r="AZ30" s="971"/>
      <c r="BA30" s="971"/>
      <c r="BB30" s="971"/>
      <c r="BC30" s="971"/>
      <c r="BD30" s="971"/>
      <c r="BE30" s="971"/>
      <c r="BF30" s="971"/>
      <c r="BG30" s="971"/>
      <c r="BH30" s="971"/>
      <c r="BI30" s="971"/>
      <c r="BJ30" s="971"/>
      <c r="BK30" s="971"/>
      <c r="BL30" s="971"/>
      <c r="BM30" s="971"/>
      <c r="BN30" s="971"/>
      <c r="BO30" s="971"/>
      <c r="BP30" s="971"/>
      <c r="BQ30" s="971"/>
      <c r="BR30" s="971"/>
      <c r="BS30" s="971"/>
      <c r="BT30" s="971"/>
      <c r="BU30" s="971"/>
      <c r="BV30" s="971"/>
      <c r="BW30" s="971"/>
      <c r="BX30" s="971"/>
      <c r="BY30" s="971"/>
      <c r="BZ30" s="971"/>
      <c r="CA30" s="971"/>
      <c r="CB30" s="971"/>
      <c r="CC30" s="971"/>
      <c r="CD30" s="971"/>
      <c r="CE30" s="971"/>
      <c r="CF30" s="971"/>
      <c r="CG30" s="971"/>
      <c r="CH30" s="971"/>
      <c r="CI30" s="971"/>
      <c r="CJ30" s="971"/>
      <c r="CK30" s="971"/>
      <c r="CL30" s="971"/>
      <c r="CM30" s="971"/>
      <c r="CN30" s="971"/>
      <c r="CO30" s="971"/>
      <c r="CP30" s="971"/>
      <c r="CQ30" s="971"/>
      <c r="CR30" s="971"/>
      <c r="CS30" s="971"/>
      <c r="CT30" s="971"/>
      <c r="CU30" s="727"/>
      <c r="CV30" s="1171"/>
      <c r="CW30" s="973"/>
      <c r="CX30" s="794"/>
      <c r="CY30" s="794" t="str">
        <f t="shared" si="0"/>
        <v>Добавить вид теплоносителя (параметры теплоносителя)</v>
      </c>
      <c r="CZ30" s="794"/>
      <c r="DA30" s="794"/>
      <c r="DB30" s="794"/>
      <c r="DC30" s="973"/>
      <c r="DD30" s="973"/>
      <c r="DE30" s="973"/>
      <c r="DF30" s="973"/>
      <c r="DG30" s="973"/>
      <c r="DH30" s="973"/>
      <c r="DI30" s="973"/>
    </row>
    <row r="31" spans="1:113" s="1026" customFormat="1" ht="90">
      <c r="A31" s="1152"/>
      <c r="B31" s="1152"/>
      <c r="C31" s="1152"/>
      <c r="D31" s="1152"/>
      <c r="E31" s="1152"/>
      <c r="F31" s="1152">
        <v>3</v>
      </c>
      <c r="G31" s="1044"/>
      <c r="H31" s="1044"/>
      <c r="I31" s="1152"/>
      <c r="J31" s="1188" t="s">
        <v>1854</v>
      </c>
      <c r="K31" s="931"/>
      <c r="L31" s="1090" t="str">
        <f>mergeValue(A31) &amp;"."&amp; mergeValue(B31)&amp;"."&amp; mergeValue(C31)&amp;"."&amp; mergeValue(D31)&amp;"."&amp; mergeValue(E31)&amp;"."&amp; mergeValue(F31)</f>
        <v>1.1.1.1.1.3</v>
      </c>
      <c r="M31" s="520" t="s">
        <v>9</v>
      </c>
      <c r="N31" s="611"/>
      <c r="O31" s="1155" t="s">
        <v>289</v>
      </c>
      <c r="P31" s="1156"/>
      <c r="Q31" s="1156"/>
      <c r="R31" s="1156"/>
      <c r="S31" s="1156"/>
      <c r="T31" s="1156"/>
      <c r="U31" s="1156"/>
      <c r="V31" s="1156"/>
      <c r="W31" s="1156"/>
      <c r="X31" s="1156"/>
      <c r="Y31" s="1156"/>
      <c r="Z31" s="1156"/>
      <c r="AA31" s="1156"/>
      <c r="AB31" s="1156"/>
      <c r="AC31" s="1156"/>
      <c r="AD31" s="1156"/>
      <c r="AE31" s="1156"/>
      <c r="AF31" s="1156"/>
      <c r="AG31" s="1156"/>
      <c r="AH31" s="1156"/>
      <c r="AI31" s="1156"/>
      <c r="AJ31" s="1156"/>
      <c r="AK31" s="1156"/>
      <c r="AL31" s="1156"/>
      <c r="AM31" s="1156"/>
      <c r="AN31" s="1156"/>
      <c r="AO31" s="1156"/>
      <c r="AP31" s="1156"/>
      <c r="AQ31" s="1156"/>
      <c r="AR31" s="1156"/>
      <c r="AS31" s="1156"/>
      <c r="AT31" s="1156"/>
      <c r="AU31" s="1156"/>
      <c r="AV31" s="1156"/>
      <c r="AW31" s="1156"/>
      <c r="AX31" s="1156"/>
      <c r="AY31" s="1156"/>
      <c r="AZ31" s="1156"/>
      <c r="BA31" s="1156"/>
      <c r="BB31" s="1156"/>
      <c r="BC31" s="1156"/>
      <c r="BD31" s="1156"/>
      <c r="BE31" s="1156"/>
      <c r="BF31" s="1156"/>
      <c r="BG31" s="1156"/>
      <c r="BH31" s="1156"/>
      <c r="BI31" s="1156"/>
      <c r="BJ31" s="1156"/>
      <c r="BK31" s="1156"/>
      <c r="BL31" s="1156"/>
      <c r="BM31" s="1156"/>
      <c r="BN31" s="1156"/>
      <c r="BO31" s="1156"/>
      <c r="BP31" s="1156"/>
      <c r="BQ31" s="1156"/>
      <c r="BR31" s="1156"/>
      <c r="BS31" s="1156"/>
      <c r="BT31" s="1156"/>
      <c r="BU31" s="1156"/>
      <c r="BV31" s="1156"/>
      <c r="BW31" s="1156"/>
      <c r="BX31" s="1156"/>
      <c r="BY31" s="1156"/>
      <c r="BZ31" s="1156"/>
      <c r="CA31" s="1156"/>
      <c r="CB31" s="1156"/>
      <c r="CC31" s="1156"/>
      <c r="CD31" s="1156"/>
      <c r="CE31" s="1156"/>
      <c r="CF31" s="1156"/>
      <c r="CG31" s="1156"/>
      <c r="CH31" s="1156"/>
      <c r="CI31" s="1156"/>
      <c r="CJ31" s="1156"/>
      <c r="CK31" s="1156"/>
      <c r="CL31" s="1156"/>
      <c r="CM31" s="1156"/>
      <c r="CN31" s="1156"/>
      <c r="CO31" s="1156"/>
      <c r="CP31" s="1156"/>
      <c r="CQ31" s="1156"/>
      <c r="CR31" s="1156"/>
      <c r="CS31" s="1156"/>
      <c r="CT31" s="1156"/>
      <c r="CU31" s="1157"/>
      <c r="CV31" s="595" t="s">
        <v>615</v>
      </c>
      <c r="CW31" s="973"/>
      <c r="CX31" s="794"/>
      <c r="CY31" s="794" t="str">
        <f t="shared" si="0"/>
        <v>Группа потребителей</v>
      </c>
      <c r="CZ31" s="794"/>
      <c r="DA31" s="794"/>
      <c r="DB31" s="794"/>
      <c r="DC31" s="973"/>
      <c r="DD31" s="973"/>
      <c r="DE31" s="973"/>
      <c r="DF31" s="973"/>
      <c r="DG31" s="973"/>
      <c r="DH31" s="973"/>
      <c r="DI31" s="973"/>
    </row>
    <row r="32" spans="1:113" s="1026" customFormat="1" ht="17.100000000000001" customHeight="1">
      <c r="A32" s="1152"/>
      <c r="B32" s="1152"/>
      <c r="C32" s="1152"/>
      <c r="D32" s="1152"/>
      <c r="E32" s="1152"/>
      <c r="F32" s="1152"/>
      <c r="G32" s="1044">
        <v>1</v>
      </c>
      <c r="H32" s="1044"/>
      <c r="I32" s="1152"/>
      <c r="J32" s="1152"/>
      <c r="K32" s="931">
        <v>1</v>
      </c>
      <c r="L32" s="1090" t="str">
        <f>mergeValue(A32) &amp;"."&amp; mergeValue(B32)&amp;"."&amp; mergeValue(C32)&amp;"."&amp; mergeValue(D32)&amp;"."&amp; mergeValue(E32)&amp;"."&amp; mergeValue(F32)&amp;"."&amp; mergeValue(G32)</f>
        <v>1.1.1.1.1.3.1</v>
      </c>
      <c r="M32" s="1034" t="s">
        <v>621</v>
      </c>
      <c r="N32" s="611"/>
      <c r="O32" s="648">
        <v>1670.77</v>
      </c>
      <c r="P32" s="728"/>
      <c r="Q32" s="1059"/>
      <c r="R32" s="1187" t="s">
        <v>990</v>
      </c>
      <c r="S32" s="1159" t="s">
        <v>81</v>
      </c>
      <c r="T32" s="1187" t="s">
        <v>1853</v>
      </c>
      <c r="U32" s="1159" t="s">
        <v>81</v>
      </c>
      <c r="V32" s="648">
        <v>1727.51</v>
      </c>
      <c r="W32" s="728"/>
      <c r="X32" s="1059"/>
      <c r="Y32" s="1187" t="s">
        <v>1855</v>
      </c>
      <c r="Z32" s="1159" t="s">
        <v>81</v>
      </c>
      <c r="AA32" s="1187" t="s">
        <v>1856</v>
      </c>
      <c r="AB32" s="1159" t="s">
        <v>81</v>
      </c>
      <c r="AC32" s="648">
        <v>1727.51</v>
      </c>
      <c r="AD32" s="728"/>
      <c r="AE32" s="1059"/>
      <c r="AF32" s="1187" t="s">
        <v>1857</v>
      </c>
      <c r="AG32" s="1159" t="s">
        <v>81</v>
      </c>
      <c r="AH32" s="1187" t="s">
        <v>1858</v>
      </c>
      <c r="AI32" s="1159" t="s">
        <v>81</v>
      </c>
      <c r="AJ32" s="648">
        <v>1789.65</v>
      </c>
      <c r="AK32" s="728"/>
      <c r="AL32" s="1059"/>
      <c r="AM32" s="1187" t="s">
        <v>1859</v>
      </c>
      <c r="AN32" s="1159" t="s">
        <v>81</v>
      </c>
      <c r="AO32" s="1187" t="s">
        <v>1860</v>
      </c>
      <c r="AP32" s="1159" t="s">
        <v>81</v>
      </c>
      <c r="AQ32" s="648">
        <v>1789.65</v>
      </c>
      <c r="AR32" s="728"/>
      <c r="AS32" s="1059"/>
      <c r="AT32" s="1187" t="s">
        <v>1861</v>
      </c>
      <c r="AU32" s="1159" t="s">
        <v>81</v>
      </c>
      <c r="AV32" s="1187" t="s">
        <v>1862</v>
      </c>
      <c r="AW32" s="1159" t="s">
        <v>81</v>
      </c>
      <c r="AX32" s="648">
        <v>1790.62</v>
      </c>
      <c r="AY32" s="728"/>
      <c r="AZ32" s="1059"/>
      <c r="BA32" s="1187" t="s">
        <v>1863</v>
      </c>
      <c r="BB32" s="1159" t="s">
        <v>81</v>
      </c>
      <c r="BC32" s="1187" t="s">
        <v>1864</v>
      </c>
      <c r="BD32" s="1159" t="s">
        <v>81</v>
      </c>
      <c r="BE32" s="648">
        <v>1790.62</v>
      </c>
      <c r="BF32" s="728"/>
      <c r="BG32" s="1059"/>
      <c r="BH32" s="1187" t="s">
        <v>1865</v>
      </c>
      <c r="BI32" s="1159" t="s">
        <v>81</v>
      </c>
      <c r="BJ32" s="1187" t="s">
        <v>1866</v>
      </c>
      <c r="BK32" s="1159" t="s">
        <v>81</v>
      </c>
      <c r="BL32" s="648">
        <v>1855.06</v>
      </c>
      <c r="BM32" s="728"/>
      <c r="BN32" s="1059"/>
      <c r="BO32" s="1187" t="s">
        <v>1867</v>
      </c>
      <c r="BP32" s="1159" t="s">
        <v>81</v>
      </c>
      <c r="BQ32" s="1187" t="s">
        <v>1868</v>
      </c>
      <c r="BR32" s="1159" t="s">
        <v>81</v>
      </c>
      <c r="BS32" s="648">
        <v>1855.06</v>
      </c>
      <c r="BT32" s="728"/>
      <c r="BU32" s="1059"/>
      <c r="BV32" s="1187" t="s">
        <v>1869</v>
      </c>
      <c r="BW32" s="1159" t="s">
        <v>81</v>
      </c>
      <c r="BX32" s="1187" t="s">
        <v>1870</v>
      </c>
      <c r="BY32" s="1159" t="s">
        <v>81</v>
      </c>
      <c r="BZ32" s="648">
        <v>1921.79</v>
      </c>
      <c r="CA32" s="728"/>
      <c r="CB32" s="1059"/>
      <c r="CC32" s="1187" t="s">
        <v>1871</v>
      </c>
      <c r="CD32" s="1159" t="s">
        <v>81</v>
      </c>
      <c r="CE32" s="1187" t="s">
        <v>1872</v>
      </c>
      <c r="CF32" s="1159" t="s">
        <v>81</v>
      </c>
      <c r="CG32" s="648">
        <v>1921.79</v>
      </c>
      <c r="CH32" s="728"/>
      <c r="CI32" s="1059"/>
      <c r="CJ32" s="1187" t="s">
        <v>1873</v>
      </c>
      <c r="CK32" s="1159" t="s">
        <v>81</v>
      </c>
      <c r="CL32" s="1187" t="s">
        <v>1874</v>
      </c>
      <c r="CM32" s="1159" t="s">
        <v>81</v>
      </c>
      <c r="CN32" s="648">
        <v>1990.88</v>
      </c>
      <c r="CO32" s="728"/>
      <c r="CP32" s="1059"/>
      <c r="CQ32" s="1187" t="s">
        <v>1875</v>
      </c>
      <c r="CR32" s="1159" t="s">
        <v>81</v>
      </c>
      <c r="CS32" s="1187" t="s">
        <v>991</v>
      </c>
      <c r="CT32" s="1159" t="s">
        <v>82</v>
      </c>
      <c r="CU32" s="728"/>
      <c r="CV32" s="1169" t="s">
        <v>634</v>
      </c>
      <c r="CW32" s="973" t="str">
        <f>strCheckDate(O33:CU33)</f>
        <v/>
      </c>
      <c r="CX32" s="794"/>
      <c r="CY32" s="794" t="str">
        <f t="shared" si="0"/>
        <v>вода</v>
      </c>
      <c r="CZ32" s="794"/>
      <c r="DA32" s="794"/>
      <c r="DB32" s="794"/>
      <c r="DC32" s="973"/>
      <c r="DD32" s="973"/>
      <c r="DE32" s="973"/>
      <c r="DF32" s="973"/>
      <c r="DG32" s="973"/>
      <c r="DH32" s="973"/>
      <c r="DI32" s="973"/>
    </row>
    <row r="33" spans="1:113" s="1026" customFormat="1" ht="11.25" hidden="1" customHeight="1">
      <c r="A33" s="1152"/>
      <c r="B33" s="1152"/>
      <c r="C33" s="1152"/>
      <c r="D33" s="1152"/>
      <c r="E33" s="1152"/>
      <c r="F33" s="1152"/>
      <c r="G33" s="1044"/>
      <c r="H33" s="1044"/>
      <c r="I33" s="1152"/>
      <c r="J33" s="1152"/>
      <c r="K33" s="931"/>
      <c r="L33" s="765"/>
      <c r="M33" s="611"/>
      <c r="N33" s="611"/>
      <c r="O33" s="728"/>
      <c r="P33" s="728"/>
      <c r="Q33" s="734" t="str">
        <f>R32 &amp; "-" &amp; T32</f>
        <v>01.01.2021-30.06.2021</v>
      </c>
      <c r="R33" s="1158"/>
      <c r="S33" s="1159"/>
      <c r="T33" s="1158"/>
      <c r="U33" s="1159"/>
      <c r="V33" s="728"/>
      <c r="W33" s="728"/>
      <c r="X33" s="734" t="str">
        <f>Y32 &amp; "-" &amp; AA32</f>
        <v>01.07.2021-31.12.2021</v>
      </c>
      <c r="Y33" s="1158"/>
      <c r="Z33" s="1159"/>
      <c r="AA33" s="1158"/>
      <c r="AB33" s="1159"/>
      <c r="AC33" s="728"/>
      <c r="AD33" s="728"/>
      <c r="AE33" s="734" t="str">
        <f>AF32 &amp; "-" &amp; AH32</f>
        <v>01.01.2022-30.06.2022</v>
      </c>
      <c r="AF33" s="1158"/>
      <c r="AG33" s="1159"/>
      <c r="AH33" s="1158"/>
      <c r="AI33" s="1159"/>
      <c r="AJ33" s="728"/>
      <c r="AK33" s="728"/>
      <c r="AL33" s="734" t="str">
        <f>AM32 &amp; "-" &amp; AO32</f>
        <v>01.07.2022-31.12.2022</v>
      </c>
      <c r="AM33" s="1158"/>
      <c r="AN33" s="1159"/>
      <c r="AO33" s="1158"/>
      <c r="AP33" s="1159"/>
      <c r="AQ33" s="728"/>
      <c r="AR33" s="728"/>
      <c r="AS33" s="734" t="str">
        <f>AT32 &amp; "-" &amp; AV32</f>
        <v>01.01.2023-30.06.2023</v>
      </c>
      <c r="AT33" s="1158"/>
      <c r="AU33" s="1159"/>
      <c r="AV33" s="1158"/>
      <c r="AW33" s="1159"/>
      <c r="AX33" s="728"/>
      <c r="AY33" s="728"/>
      <c r="AZ33" s="734" t="str">
        <f>BA32 &amp; "-" &amp; BC32</f>
        <v>01.07.2023-31.12.2023</v>
      </c>
      <c r="BA33" s="1158"/>
      <c r="BB33" s="1159"/>
      <c r="BC33" s="1158"/>
      <c r="BD33" s="1159"/>
      <c r="BE33" s="728"/>
      <c r="BF33" s="728"/>
      <c r="BG33" s="734" t="str">
        <f>BH32 &amp; "-" &amp; BJ32</f>
        <v>01.01.2024-30.06.2024</v>
      </c>
      <c r="BH33" s="1158"/>
      <c r="BI33" s="1159"/>
      <c r="BJ33" s="1158"/>
      <c r="BK33" s="1159"/>
      <c r="BL33" s="728"/>
      <c r="BM33" s="728"/>
      <c r="BN33" s="734" t="str">
        <f>BO32 &amp; "-" &amp; BQ32</f>
        <v>01.07.2024-31.12.2024</v>
      </c>
      <c r="BO33" s="1158"/>
      <c r="BP33" s="1159"/>
      <c r="BQ33" s="1158"/>
      <c r="BR33" s="1159"/>
      <c r="BS33" s="728"/>
      <c r="BT33" s="728"/>
      <c r="BU33" s="734" t="str">
        <f>BV32 &amp; "-" &amp; BX32</f>
        <v>01.01.2025-30.06.2025</v>
      </c>
      <c r="BV33" s="1158"/>
      <c r="BW33" s="1159"/>
      <c r="BX33" s="1158"/>
      <c r="BY33" s="1159"/>
      <c r="BZ33" s="728"/>
      <c r="CA33" s="728"/>
      <c r="CB33" s="734" t="str">
        <f>CC32 &amp; "-" &amp; CE32</f>
        <v>01.07.2025-31.12.2025</v>
      </c>
      <c r="CC33" s="1158"/>
      <c r="CD33" s="1159"/>
      <c r="CE33" s="1158"/>
      <c r="CF33" s="1159"/>
      <c r="CG33" s="728"/>
      <c r="CH33" s="728"/>
      <c r="CI33" s="734" t="str">
        <f>CJ32 &amp; "-" &amp; CL32</f>
        <v>01.01.2026-30.06.2026</v>
      </c>
      <c r="CJ33" s="1158"/>
      <c r="CK33" s="1159"/>
      <c r="CL33" s="1158"/>
      <c r="CM33" s="1159"/>
      <c r="CN33" s="728"/>
      <c r="CO33" s="728"/>
      <c r="CP33" s="734" t="str">
        <f>CQ32 &amp; "-" &amp; CS32</f>
        <v>01.07.2026-31.12.2026</v>
      </c>
      <c r="CQ33" s="1158"/>
      <c r="CR33" s="1159"/>
      <c r="CS33" s="1158"/>
      <c r="CT33" s="1159"/>
      <c r="CU33" s="728"/>
      <c r="CV33" s="1170"/>
      <c r="CW33" s="973"/>
      <c r="CX33" s="794"/>
      <c r="CY33" s="794" t="str">
        <f t="shared" si="0"/>
        <v/>
      </c>
      <c r="CZ33" s="794"/>
      <c r="DA33" s="794"/>
      <c r="DB33" s="794"/>
      <c r="DC33" s="973"/>
      <c r="DD33" s="973"/>
      <c r="DE33" s="973"/>
      <c r="DF33" s="973"/>
      <c r="DG33" s="973"/>
      <c r="DH33" s="973"/>
      <c r="DI33" s="973"/>
    </row>
    <row r="34" spans="1:113" s="1026" customFormat="1" ht="15" customHeight="1">
      <c r="A34" s="1152"/>
      <c r="B34" s="1152"/>
      <c r="C34" s="1152"/>
      <c r="D34" s="1152"/>
      <c r="E34" s="1152"/>
      <c r="F34" s="1152"/>
      <c r="G34" s="1089"/>
      <c r="H34" s="1044"/>
      <c r="I34" s="1152"/>
      <c r="J34" s="1152"/>
      <c r="K34" s="930"/>
      <c r="L34" s="653"/>
      <c r="M34" s="522" t="s">
        <v>24</v>
      </c>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c r="AL34" s="971"/>
      <c r="AM34" s="971"/>
      <c r="AN34" s="971"/>
      <c r="AO34" s="971"/>
      <c r="AP34" s="971"/>
      <c r="AQ34" s="971"/>
      <c r="AR34" s="971"/>
      <c r="AS34" s="971"/>
      <c r="AT34" s="971"/>
      <c r="AU34" s="971"/>
      <c r="AV34" s="971"/>
      <c r="AW34" s="971"/>
      <c r="AX34" s="971"/>
      <c r="AY34" s="971"/>
      <c r="AZ34" s="971"/>
      <c r="BA34" s="971"/>
      <c r="BB34" s="971"/>
      <c r="BC34" s="971"/>
      <c r="BD34" s="971"/>
      <c r="BE34" s="971"/>
      <c r="BF34" s="971"/>
      <c r="BG34" s="971"/>
      <c r="BH34" s="971"/>
      <c r="BI34" s="971"/>
      <c r="BJ34" s="971"/>
      <c r="BK34" s="971"/>
      <c r="BL34" s="971"/>
      <c r="BM34" s="971"/>
      <c r="BN34" s="971"/>
      <c r="BO34" s="971"/>
      <c r="BP34" s="971"/>
      <c r="BQ34" s="971"/>
      <c r="BR34" s="971"/>
      <c r="BS34" s="971"/>
      <c r="BT34" s="971"/>
      <c r="BU34" s="971"/>
      <c r="BV34" s="971"/>
      <c r="BW34" s="971"/>
      <c r="BX34" s="971"/>
      <c r="BY34" s="971"/>
      <c r="BZ34" s="971"/>
      <c r="CA34" s="971"/>
      <c r="CB34" s="971"/>
      <c r="CC34" s="971"/>
      <c r="CD34" s="971"/>
      <c r="CE34" s="971"/>
      <c r="CF34" s="971"/>
      <c r="CG34" s="971"/>
      <c r="CH34" s="971"/>
      <c r="CI34" s="971"/>
      <c r="CJ34" s="971"/>
      <c r="CK34" s="971"/>
      <c r="CL34" s="971"/>
      <c r="CM34" s="971"/>
      <c r="CN34" s="971"/>
      <c r="CO34" s="971"/>
      <c r="CP34" s="971"/>
      <c r="CQ34" s="971"/>
      <c r="CR34" s="971"/>
      <c r="CS34" s="971"/>
      <c r="CT34" s="971"/>
      <c r="CU34" s="727"/>
      <c r="CV34" s="1171"/>
      <c r="CW34" s="973"/>
      <c r="CX34" s="794"/>
      <c r="CY34" s="794" t="str">
        <f t="shared" si="0"/>
        <v>Добавить вид теплоносителя (параметры теплоносителя)</v>
      </c>
      <c r="CZ34" s="794"/>
      <c r="DA34" s="794"/>
      <c r="DB34" s="794"/>
      <c r="DC34" s="973"/>
      <c r="DD34" s="973"/>
      <c r="DE34" s="973"/>
      <c r="DF34" s="973"/>
      <c r="DG34" s="973"/>
      <c r="DH34" s="973"/>
      <c r="DI34" s="973"/>
    </row>
    <row r="35" spans="1:113" ht="15" customHeight="1">
      <c r="A35" s="1152"/>
      <c r="B35" s="1152"/>
      <c r="C35" s="1152"/>
      <c r="D35" s="1152"/>
      <c r="E35" s="1152"/>
      <c r="F35" s="991"/>
      <c r="G35" s="991"/>
      <c r="H35" s="980"/>
      <c r="I35" s="1152"/>
      <c r="J35" s="991"/>
      <c r="K35" s="930"/>
      <c r="L35" s="653"/>
      <c r="M35" s="521" t="s">
        <v>10</v>
      </c>
      <c r="N35" s="971"/>
      <c r="O35" s="971"/>
      <c r="P35" s="971"/>
      <c r="Q35" s="971"/>
      <c r="R35" s="971"/>
      <c r="S35" s="971"/>
      <c r="T35" s="971"/>
      <c r="U35" s="970"/>
      <c r="V35" s="971"/>
      <c r="W35" s="971"/>
      <c r="X35" s="971"/>
      <c r="Y35" s="971"/>
      <c r="Z35" s="971"/>
      <c r="AA35" s="971"/>
      <c r="AB35" s="970"/>
      <c r="AC35" s="971"/>
      <c r="AD35" s="971"/>
      <c r="AE35" s="971"/>
      <c r="AF35" s="971"/>
      <c r="AG35" s="971"/>
      <c r="AH35" s="971"/>
      <c r="AI35" s="970"/>
      <c r="AJ35" s="971"/>
      <c r="AK35" s="971"/>
      <c r="AL35" s="971"/>
      <c r="AM35" s="971"/>
      <c r="AN35" s="971"/>
      <c r="AO35" s="971"/>
      <c r="AP35" s="970"/>
      <c r="AQ35" s="971"/>
      <c r="AR35" s="971"/>
      <c r="AS35" s="971"/>
      <c r="AT35" s="971"/>
      <c r="AU35" s="971"/>
      <c r="AV35" s="971"/>
      <c r="AW35" s="970"/>
      <c r="AX35" s="971"/>
      <c r="AY35" s="971"/>
      <c r="AZ35" s="971"/>
      <c r="BA35" s="971"/>
      <c r="BB35" s="971"/>
      <c r="BC35" s="971"/>
      <c r="BD35" s="970"/>
      <c r="BE35" s="971"/>
      <c r="BF35" s="971"/>
      <c r="BG35" s="971"/>
      <c r="BH35" s="971"/>
      <c r="BI35" s="971"/>
      <c r="BJ35" s="971"/>
      <c r="BK35" s="970"/>
      <c r="BL35" s="971"/>
      <c r="BM35" s="971"/>
      <c r="BN35" s="971"/>
      <c r="BO35" s="971"/>
      <c r="BP35" s="971"/>
      <c r="BQ35" s="971"/>
      <c r="BR35" s="970"/>
      <c r="BS35" s="971"/>
      <c r="BT35" s="971"/>
      <c r="BU35" s="971"/>
      <c r="BV35" s="971"/>
      <c r="BW35" s="971"/>
      <c r="BX35" s="971"/>
      <c r="BY35" s="970"/>
      <c r="BZ35" s="971"/>
      <c r="CA35" s="971"/>
      <c r="CB35" s="971"/>
      <c r="CC35" s="971"/>
      <c r="CD35" s="971"/>
      <c r="CE35" s="971"/>
      <c r="CF35" s="970"/>
      <c r="CG35" s="971"/>
      <c r="CH35" s="971"/>
      <c r="CI35" s="971"/>
      <c r="CJ35" s="971"/>
      <c r="CK35" s="971"/>
      <c r="CL35" s="971"/>
      <c r="CM35" s="970"/>
      <c r="CN35" s="971"/>
      <c r="CO35" s="971"/>
      <c r="CP35" s="971"/>
      <c r="CQ35" s="971"/>
      <c r="CR35" s="971"/>
      <c r="CS35" s="971"/>
      <c r="CT35" s="970"/>
      <c r="CU35" s="971"/>
      <c r="CV35" s="630"/>
      <c r="CX35" s="794"/>
      <c r="CY35" s="794" t="str">
        <f t="shared" si="0"/>
        <v>Добавить группу потребителей</v>
      </c>
      <c r="CZ35" s="794"/>
      <c r="DA35" s="794"/>
      <c r="DB35" s="794"/>
      <c r="DH35" s="973"/>
      <c r="DI35" s="973"/>
    </row>
    <row r="36" spans="1:113" ht="15" customHeight="1">
      <c r="A36" s="1152"/>
      <c r="B36" s="1152"/>
      <c r="C36" s="1152"/>
      <c r="D36" s="1152"/>
      <c r="E36" s="929"/>
      <c r="F36" s="991"/>
      <c r="G36" s="991"/>
      <c r="H36" s="991"/>
      <c r="I36" s="944"/>
      <c r="J36" s="959"/>
      <c r="K36" s="928"/>
      <c r="L36" s="653"/>
      <c r="M36" s="966" t="s">
        <v>11</v>
      </c>
      <c r="N36" s="971"/>
      <c r="O36" s="971"/>
      <c r="P36" s="971"/>
      <c r="Q36" s="971"/>
      <c r="R36" s="971"/>
      <c r="S36" s="971"/>
      <c r="T36" s="971"/>
      <c r="U36" s="970"/>
      <c r="V36" s="971"/>
      <c r="W36" s="971"/>
      <c r="X36" s="971"/>
      <c r="Y36" s="971"/>
      <c r="Z36" s="971"/>
      <c r="AA36" s="971"/>
      <c r="AB36" s="970"/>
      <c r="AC36" s="971"/>
      <c r="AD36" s="971"/>
      <c r="AE36" s="971"/>
      <c r="AF36" s="971"/>
      <c r="AG36" s="971"/>
      <c r="AH36" s="971"/>
      <c r="AI36" s="970"/>
      <c r="AJ36" s="971"/>
      <c r="AK36" s="971"/>
      <c r="AL36" s="971"/>
      <c r="AM36" s="971"/>
      <c r="AN36" s="971"/>
      <c r="AO36" s="971"/>
      <c r="AP36" s="970"/>
      <c r="AQ36" s="971"/>
      <c r="AR36" s="971"/>
      <c r="AS36" s="971"/>
      <c r="AT36" s="971"/>
      <c r="AU36" s="971"/>
      <c r="AV36" s="971"/>
      <c r="AW36" s="970"/>
      <c r="AX36" s="971"/>
      <c r="AY36" s="971"/>
      <c r="AZ36" s="971"/>
      <c r="BA36" s="971"/>
      <c r="BB36" s="971"/>
      <c r="BC36" s="971"/>
      <c r="BD36" s="970"/>
      <c r="BE36" s="971"/>
      <c r="BF36" s="971"/>
      <c r="BG36" s="971"/>
      <c r="BH36" s="971"/>
      <c r="BI36" s="971"/>
      <c r="BJ36" s="971"/>
      <c r="BK36" s="970"/>
      <c r="BL36" s="971"/>
      <c r="BM36" s="971"/>
      <c r="BN36" s="971"/>
      <c r="BO36" s="971"/>
      <c r="BP36" s="971"/>
      <c r="BQ36" s="971"/>
      <c r="BR36" s="970"/>
      <c r="BS36" s="971"/>
      <c r="BT36" s="971"/>
      <c r="BU36" s="971"/>
      <c r="BV36" s="971"/>
      <c r="BW36" s="971"/>
      <c r="BX36" s="971"/>
      <c r="BY36" s="970"/>
      <c r="BZ36" s="971"/>
      <c r="CA36" s="971"/>
      <c r="CB36" s="971"/>
      <c r="CC36" s="971"/>
      <c r="CD36" s="971"/>
      <c r="CE36" s="971"/>
      <c r="CF36" s="970"/>
      <c r="CG36" s="971"/>
      <c r="CH36" s="971"/>
      <c r="CI36" s="971"/>
      <c r="CJ36" s="971"/>
      <c r="CK36" s="971"/>
      <c r="CL36" s="971"/>
      <c r="CM36" s="970"/>
      <c r="CN36" s="971"/>
      <c r="CO36" s="971"/>
      <c r="CP36" s="971"/>
      <c r="CQ36" s="971"/>
      <c r="CR36" s="971"/>
      <c r="CS36" s="971"/>
      <c r="CT36" s="970"/>
      <c r="CU36" s="971"/>
      <c r="CV36" s="630"/>
      <c r="CX36" s="794"/>
      <c r="CY36" s="794" t="str">
        <f t="shared" si="0"/>
        <v>Добавить схему подключения</v>
      </c>
      <c r="CZ36" s="794"/>
      <c r="DA36" s="794"/>
      <c r="DB36" s="794"/>
      <c r="DH36" s="973"/>
      <c r="DI36" s="973"/>
    </row>
    <row r="37" spans="1:113" ht="11.25">
      <c r="A37" s="955"/>
      <c r="B37" s="955"/>
      <c r="C37" s="955"/>
      <c r="D37" s="955"/>
      <c r="E37" s="955"/>
      <c r="F37" s="955"/>
      <c r="G37" s="955"/>
      <c r="H37" s="955"/>
      <c r="I37" s="955"/>
      <c r="J37" s="955"/>
      <c r="K37" s="955"/>
      <c r="CW37" s="955"/>
      <c r="CX37" s="955"/>
      <c r="CY37" s="955"/>
      <c r="CZ37" s="955"/>
      <c r="DA37" s="955"/>
      <c r="DB37" s="955"/>
      <c r="DC37" s="955"/>
      <c r="DD37" s="955"/>
      <c r="DE37" s="955"/>
      <c r="DF37" s="955"/>
      <c r="DG37" s="955"/>
    </row>
    <row r="38" spans="1:113" ht="90" customHeight="1">
      <c r="L38" s="1">
        <v>1</v>
      </c>
      <c r="M38" s="1145" t="s">
        <v>611</v>
      </c>
      <c r="N38" s="1145"/>
      <c r="O38" s="1145"/>
      <c r="P38" s="1145"/>
      <c r="Q38" s="1145"/>
      <c r="R38" s="1145"/>
      <c r="S38" s="1145"/>
      <c r="T38" s="1145"/>
      <c r="U38" s="1145"/>
      <c r="V38" s="1145"/>
      <c r="W38" s="1145"/>
      <c r="X38" s="1145"/>
      <c r="Y38" s="1145"/>
      <c r="Z38" s="1145"/>
      <c r="AA38" s="1145"/>
      <c r="AB38" s="1145"/>
      <c r="AC38" s="1145"/>
      <c r="AD38" s="1145"/>
      <c r="AE38" s="1145"/>
      <c r="AF38" s="1145"/>
      <c r="AG38" s="1145"/>
      <c r="AH38" s="1145"/>
      <c r="AI38" s="1145"/>
      <c r="AJ38" s="1145"/>
      <c r="AK38" s="1145"/>
      <c r="AL38" s="1145"/>
      <c r="AM38" s="1145"/>
      <c r="AN38" s="1145"/>
      <c r="AO38" s="1145"/>
      <c r="AP38" s="1145"/>
      <c r="AQ38" s="1145"/>
      <c r="AR38" s="1145"/>
      <c r="AS38" s="1145"/>
      <c r="AT38" s="1145"/>
      <c r="AU38" s="1145"/>
      <c r="AV38" s="1145"/>
      <c r="AW38" s="1145"/>
      <c r="AX38" s="1145"/>
      <c r="AY38" s="1145"/>
      <c r="AZ38" s="1145"/>
      <c r="BA38" s="1145"/>
      <c r="BB38" s="1145"/>
      <c r="BC38" s="1145"/>
      <c r="BD38" s="1145"/>
      <c r="BE38" s="1145"/>
      <c r="BF38" s="1145"/>
      <c r="BG38" s="1145"/>
      <c r="BH38" s="1145"/>
      <c r="BI38" s="1145"/>
      <c r="BJ38" s="1145"/>
      <c r="BK38" s="1145"/>
      <c r="BL38" s="1145"/>
      <c r="BM38" s="1145"/>
      <c r="BN38" s="1145"/>
      <c r="BO38" s="1145"/>
      <c r="BP38" s="1145"/>
      <c r="BQ38" s="1145"/>
      <c r="BR38" s="1145"/>
      <c r="BS38" s="1145"/>
      <c r="BT38" s="1145"/>
      <c r="BU38" s="1145"/>
      <c r="BV38" s="1145"/>
      <c r="BW38" s="1145"/>
      <c r="BX38" s="1145"/>
      <c r="BY38" s="1145"/>
      <c r="BZ38" s="1145"/>
      <c r="CA38" s="1145"/>
      <c r="CB38" s="1145"/>
      <c r="CC38" s="1145"/>
      <c r="CD38" s="1145"/>
      <c r="CE38" s="1145"/>
      <c r="CF38" s="1145"/>
      <c r="CG38" s="1145"/>
      <c r="CH38" s="1145"/>
      <c r="CI38" s="1145"/>
      <c r="CJ38" s="1145"/>
      <c r="CK38" s="1145"/>
      <c r="CL38" s="1145"/>
      <c r="CM38" s="1145"/>
      <c r="CN38" s="1145"/>
      <c r="CO38" s="1145"/>
      <c r="CP38" s="1145"/>
      <c r="CQ38" s="1145"/>
      <c r="CR38" s="1145"/>
      <c r="CS38" s="1145"/>
      <c r="CT38" s="1145"/>
      <c r="CU38" s="1145"/>
      <c r="CV38" s="1145"/>
    </row>
  </sheetData>
  <sheetProtection password="FA9C" sheet="1" objects="1" scenarios="1" formatColumns="0" formatRows="0"/>
  <dataConsolidate leftLabels="1"/>
  <mergeCells count="275">
    <mergeCell ref="CL32:CL33"/>
    <mergeCell ref="CM32:CM33"/>
    <mergeCell ref="CQ32:CQ33"/>
    <mergeCell ref="CR32:CR33"/>
    <mergeCell ref="CS32:CS33"/>
    <mergeCell ref="CT32:CT33"/>
    <mergeCell ref="CV32:CV34"/>
    <mergeCell ref="BW32:BW33"/>
    <mergeCell ref="BX32:BX33"/>
    <mergeCell ref="BY32:BY33"/>
    <mergeCell ref="CC32:CC33"/>
    <mergeCell ref="CD32:CD33"/>
    <mergeCell ref="CE32:CE33"/>
    <mergeCell ref="CF32:CF33"/>
    <mergeCell ref="CJ32:CJ33"/>
    <mergeCell ref="CK32:CK33"/>
    <mergeCell ref="BH32:BH33"/>
    <mergeCell ref="BI32:BI33"/>
    <mergeCell ref="BJ32:BJ33"/>
    <mergeCell ref="BK32:BK33"/>
    <mergeCell ref="BO32:BO33"/>
    <mergeCell ref="BP32:BP33"/>
    <mergeCell ref="BQ32:BQ33"/>
    <mergeCell ref="BR32:BR33"/>
    <mergeCell ref="BV32:BV33"/>
    <mergeCell ref="AP32:AP33"/>
    <mergeCell ref="AT32:AT33"/>
    <mergeCell ref="AU32:AU33"/>
    <mergeCell ref="AV32:AV33"/>
    <mergeCell ref="AW32:AW33"/>
    <mergeCell ref="BA32:BA33"/>
    <mergeCell ref="BB32:BB33"/>
    <mergeCell ref="BC32:BC33"/>
    <mergeCell ref="BD32:BD33"/>
    <mergeCell ref="CM28:CM29"/>
    <mergeCell ref="CQ28:CQ29"/>
    <mergeCell ref="CR28:CR29"/>
    <mergeCell ref="CS28:CS29"/>
    <mergeCell ref="CT28:CT29"/>
    <mergeCell ref="CV28:CV30"/>
    <mergeCell ref="F31:F34"/>
    <mergeCell ref="J31:J34"/>
    <mergeCell ref="O31:CU31"/>
    <mergeCell ref="R32:R33"/>
    <mergeCell ref="S32:S33"/>
    <mergeCell ref="T32:T33"/>
    <mergeCell ref="U32:U33"/>
    <mergeCell ref="Y32:Y33"/>
    <mergeCell ref="Z32:Z33"/>
    <mergeCell ref="AA32:AA33"/>
    <mergeCell ref="AB32:AB33"/>
    <mergeCell ref="AF32:AF33"/>
    <mergeCell ref="AG32:AG33"/>
    <mergeCell ref="AH32:AH33"/>
    <mergeCell ref="AI32:AI33"/>
    <mergeCell ref="AM32:AM33"/>
    <mergeCell ref="AN32:AN33"/>
    <mergeCell ref="AO32:AO33"/>
    <mergeCell ref="BX28:BX29"/>
    <mergeCell ref="BY28:BY29"/>
    <mergeCell ref="CC28:CC29"/>
    <mergeCell ref="CD28:CD29"/>
    <mergeCell ref="CE28:CE29"/>
    <mergeCell ref="CF28:CF29"/>
    <mergeCell ref="CJ28:CJ29"/>
    <mergeCell ref="CK28:CK29"/>
    <mergeCell ref="CL28:CL29"/>
    <mergeCell ref="BI28:BI29"/>
    <mergeCell ref="BJ28:BJ29"/>
    <mergeCell ref="BK28:BK29"/>
    <mergeCell ref="BO28:BO29"/>
    <mergeCell ref="BP28:BP29"/>
    <mergeCell ref="BQ28:BQ29"/>
    <mergeCell ref="BR28:BR29"/>
    <mergeCell ref="BV28:BV29"/>
    <mergeCell ref="BW28:BW29"/>
    <mergeCell ref="AT28:AT29"/>
    <mergeCell ref="AU28:AU29"/>
    <mergeCell ref="AV28:AV29"/>
    <mergeCell ref="AW28:AW29"/>
    <mergeCell ref="BA28:BA29"/>
    <mergeCell ref="BB28:BB29"/>
    <mergeCell ref="BC28:BC29"/>
    <mergeCell ref="BD28:BD29"/>
    <mergeCell ref="BH28:BH29"/>
    <mergeCell ref="CV24:CV26"/>
    <mergeCell ref="M38:CV38"/>
    <mergeCell ref="O21:CU21"/>
    <mergeCell ref="E22:E35"/>
    <mergeCell ref="I22:I35"/>
    <mergeCell ref="O22:CU22"/>
    <mergeCell ref="F23:F26"/>
    <mergeCell ref="J23:J26"/>
    <mergeCell ref="O23:CU23"/>
    <mergeCell ref="R24:R25"/>
    <mergeCell ref="S24:S25"/>
    <mergeCell ref="T24:T25"/>
    <mergeCell ref="AM24:AM25"/>
    <mergeCell ref="AN24:AN25"/>
    <mergeCell ref="AO24:AO25"/>
    <mergeCell ref="AP24:AP25"/>
    <mergeCell ref="F27:F30"/>
    <mergeCell ref="J27:J30"/>
    <mergeCell ref="O27:CU27"/>
    <mergeCell ref="R28:R29"/>
    <mergeCell ref="S28:S29"/>
    <mergeCell ref="T28:T29"/>
    <mergeCell ref="U28:U29"/>
    <mergeCell ref="Y28:Y29"/>
    <mergeCell ref="A18:A36"/>
    <mergeCell ref="O18:CU18"/>
    <mergeCell ref="B19:B36"/>
    <mergeCell ref="O19:CU19"/>
    <mergeCell ref="C20:C36"/>
    <mergeCell ref="O20:CU20"/>
    <mergeCell ref="D21:D36"/>
    <mergeCell ref="U24:U25"/>
    <mergeCell ref="AB24:AB25"/>
    <mergeCell ref="AF24:AF25"/>
    <mergeCell ref="AG24:AG25"/>
    <mergeCell ref="AH24:AH25"/>
    <mergeCell ref="AI24:AI25"/>
    <mergeCell ref="Z28:Z29"/>
    <mergeCell ref="AA28:AA29"/>
    <mergeCell ref="AB28:AB29"/>
    <mergeCell ref="AF28:AF29"/>
    <mergeCell ref="AG28:AG29"/>
    <mergeCell ref="AH28:AH29"/>
    <mergeCell ref="AI28:AI29"/>
    <mergeCell ref="AM28:AM29"/>
    <mergeCell ref="AN28:AN29"/>
    <mergeCell ref="AO28:AO29"/>
    <mergeCell ref="AP28:AP29"/>
    <mergeCell ref="CV13:CV16"/>
    <mergeCell ref="L14:L16"/>
    <mergeCell ref="M14:M16"/>
    <mergeCell ref="O14:T14"/>
    <mergeCell ref="U14:U16"/>
    <mergeCell ref="CU14:CU16"/>
    <mergeCell ref="O15:O16"/>
    <mergeCell ref="P15:Q15"/>
    <mergeCell ref="R15:T15"/>
    <mergeCell ref="S16:T16"/>
    <mergeCell ref="V14:AA14"/>
    <mergeCell ref="AB14:AB16"/>
    <mergeCell ref="V15:V16"/>
    <mergeCell ref="W15:X15"/>
    <mergeCell ref="Y15:AA15"/>
    <mergeCell ref="Z16:AA16"/>
    <mergeCell ref="AI14:AI16"/>
    <mergeCell ref="AC15:AC16"/>
    <mergeCell ref="AD15:AE15"/>
    <mergeCell ref="AF15:AH15"/>
    <mergeCell ref="AG16:AH16"/>
    <mergeCell ref="BB16:BC16"/>
    <mergeCell ref="Z17:AA17"/>
    <mergeCell ref="Y24:Y25"/>
    <mergeCell ref="Z24:Z25"/>
    <mergeCell ref="AA24:AA25"/>
    <mergeCell ref="V12:AB12"/>
    <mergeCell ref="L11:M11"/>
    <mergeCell ref="L5:T5"/>
    <mergeCell ref="O7:T7"/>
    <mergeCell ref="O8:T8"/>
    <mergeCell ref="O9:T9"/>
    <mergeCell ref="O10:T10"/>
    <mergeCell ref="O12:U12"/>
    <mergeCell ref="L13:CU13"/>
    <mergeCell ref="S17:T17"/>
    <mergeCell ref="AG17:AH17"/>
    <mergeCell ref="AN17:AO17"/>
    <mergeCell ref="AJ14:AO14"/>
    <mergeCell ref="AP14:AP16"/>
    <mergeCell ref="AJ15:AJ16"/>
    <mergeCell ref="AK15:AL15"/>
    <mergeCell ref="AM15:AO15"/>
    <mergeCell ref="AN16:AO16"/>
    <mergeCell ref="AJ12:AP12"/>
    <mergeCell ref="AC14:AH14"/>
    <mergeCell ref="AC12:AI12"/>
    <mergeCell ref="AX12:BD12"/>
    <mergeCell ref="AU17:AV17"/>
    <mergeCell ref="AT24:AT25"/>
    <mergeCell ref="AU24:AU25"/>
    <mergeCell ref="AV24:AV25"/>
    <mergeCell ref="AW24:AW25"/>
    <mergeCell ref="AQ14:AV14"/>
    <mergeCell ref="AW14:AW16"/>
    <mergeCell ref="AQ15:AQ16"/>
    <mergeCell ref="AR15:AS15"/>
    <mergeCell ref="AT15:AV15"/>
    <mergeCell ref="AU16:AV16"/>
    <mergeCell ref="AQ12:AW12"/>
    <mergeCell ref="BB17:BC17"/>
    <mergeCell ref="BA24:BA25"/>
    <mergeCell ref="BB24:BB25"/>
    <mergeCell ref="BC24:BC25"/>
    <mergeCell ref="BD24:BD25"/>
    <mergeCell ref="AX14:BC14"/>
    <mergeCell ref="BD14:BD16"/>
    <mergeCell ref="AX15:AX16"/>
    <mergeCell ref="AY15:AZ15"/>
    <mergeCell ref="BA15:BC15"/>
    <mergeCell ref="BL12:BR12"/>
    <mergeCell ref="BI17:BJ17"/>
    <mergeCell ref="BH24:BH25"/>
    <mergeCell ref="BI24:BI25"/>
    <mergeCell ref="BJ24:BJ25"/>
    <mergeCell ref="BK24:BK25"/>
    <mergeCell ref="BE14:BJ14"/>
    <mergeCell ref="BK14:BK16"/>
    <mergeCell ref="BE15:BE16"/>
    <mergeCell ref="BF15:BG15"/>
    <mergeCell ref="BH15:BJ15"/>
    <mergeCell ref="BI16:BJ16"/>
    <mergeCell ref="BE12:BK12"/>
    <mergeCell ref="BP17:BQ17"/>
    <mergeCell ref="BO24:BO25"/>
    <mergeCell ref="BP24:BP25"/>
    <mergeCell ref="BQ24:BQ25"/>
    <mergeCell ref="BR24:BR25"/>
    <mergeCell ref="BL14:BQ14"/>
    <mergeCell ref="BR14:BR16"/>
    <mergeCell ref="BL15:BL16"/>
    <mergeCell ref="BM15:BN15"/>
    <mergeCell ref="BO15:BQ15"/>
    <mergeCell ref="BP16:BQ16"/>
    <mergeCell ref="BZ12:CF12"/>
    <mergeCell ref="BW17:BX17"/>
    <mergeCell ref="BV24:BV25"/>
    <mergeCell ref="BW24:BW25"/>
    <mergeCell ref="BX24:BX25"/>
    <mergeCell ref="BY24:BY25"/>
    <mergeCell ref="BS14:BX14"/>
    <mergeCell ref="BY14:BY16"/>
    <mergeCell ref="BS15:BS16"/>
    <mergeCell ref="BT15:BU15"/>
    <mergeCell ref="BV15:BX15"/>
    <mergeCell ref="BW16:BX16"/>
    <mergeCell ref="BS12:BY12"/>
    <mergeCell ref="CD17:CE17"/>
    <mergeCell ref="CC24:CC25"/>
    <mergeCell ref="CD24:CD25"/>
    <mergeCell ref="CE24:CE25"/>
    <mergeCell ref="CF24:CF25"/>
    <mergeCell ref="BZ14:CE14"/>
    <mergeCell ref="CF14:CF16"/>
    <mergeCell ref="BZ15:BZ16"/>
    <mergeCell ref="CA15:CB15"/>
    <mergeCell ref="CC15:CE15"/>
    <mergeCell ref="CD16:CE16"/>
    <mergeCell ref="CN12:CT12"/>
    <mergeCell ref="CK17:CL17"/>
    <mergeCell ref="CJ24:CJ25"/>
    <mergeCell ref="CK24:CK25"/>
    <mergeCell ref="CL24:CL25"/>
    <mergeCell ref="CM24:CM25"/>
    <mergeCell ref="CG14:CL14"/>
    <mergeCell ref="CM14:CM16"/>
    <mergeCell ref="CG15:CG16"/>
    <mergeCell ref="CH15:CI15"/>
    <mergeCell ref="CJ15:CL15"/>
    <mergeCell ref="CK16:CL16"/>
    <mergeCell ref="CG12:CM12"/>
    <mergeCell ref="CR17:CS17"/>
    <mergeCell ref="CQ24:CQ25"/>
    <mergeCell ref="CR24:CR25"/>
    <mergeCell ref="CS24:CS25"/>
    <mergeCell ref="CT24:CT25"/>
    <mergeCell ref="CN14:CS14"/>
    <mergeCell ref="CT14:CT16"/>
    <mergeCell ref="CN15:CN16"/>
    <mergeCell ref="CO15:CP15"/>
    <mergeCell ref="CQ15:CS15"/>
    <mergeCell ref="CR16:CS16"/>
  </mergeCells>
  <dataValidations count="11">
    <dataValidation allowBlank="1" sqref="WYS983070:WZD983076 MG65566:MR65572 WC65566:WN65572 AFY65566:AGJ65572 APU65566:AQF65572 AZQ65566:BAB65572 BJM65566:BJX65572 BTI65566:BTT65572 CDE65566:CDP65572 CNA65566:CNL65572 CWW65566:CXH65572 DGS65566:DHD65572 DQO65566:DQZ65572 EAK65566:EAV65572 EKG65566:EKR65572 EUC65566:EUN65572 FDY65566:FEJ65572 FNU65566:FOF65572 FXQ65566:FYB65572 GHM65566:GHX65572 GRI65566:GRT65572 HBE65566:HBP65572 HLA65566:HLL65572 HUW65566:HVH65572 IES65566:IFD65572 IOO65566:IOZ65572 IYK65566:IYV65572 JIG65566:JIR65572 JSC65566:JSN65572 KBY65566:KCJ65572 KLU65566:KMF65572 KVQ65566:KWB65572 LFM65566:LFX65572 LPI65566:LPT65572 LZE65566:LZP65572 MJA65566:MJL65572 MSW65566:MTH65572 NCS65566:NDD65572 NMO65566:NMZ65572 NWK65566:NWV65572 OGG65566:OGR65572 OQC65566:OQN65572 OZY65566:PAJ65572 PJU65566:PKF65572 PTQ65566:PUB65572 QDM65566:QDX65572 QNI65566:QNT65572 QXE65566:QXP65572 RHA65566:RHL65572 RQW65566:RRH65572 SAS65566:SBD65572 SKO65566:SKZ65572 SUK65566:SUV65572 TEG65566:TER65572 TOC65566:TON65572 TXY65566:TYJ65572 UHU65566:UIF65572 URQ65566:USB65572 VBM65566:VBX65572 VLI65566:VLT65572 VVE65566:VVP65572 WFA65566:WFL65572 WOW65566:WPH65572 WYS65566:WZD65572 MG131102:MR131108 WC131102:WN131108 AFY131102:AGJ131108 APU131102:AQF131108 AZQ131102:BAB131108 BJM131102:BJX131108 BTI131102:BTT131108 CDE131102:CDP131108 CNA131102:CNL131108 CWW131102:CXH131108 DGS131102:DHD131108 DQO131102:DQZ131108 EAK131102:EAV131108 EKG131102:EKR131108 EUC131102:EUN131108 FDY131102:FEJ131108 FNU131102:FOF131108 FXQ131102:FYB131108 GHM131102:GHX131108 GRI131102:GRT131108 HBE131102:HBP131108 HLA131102:HLL131108 HUW131102:HVH131108 IES131102:IFD131108 IOO131102:IOZ131108 IYK131102:IYV131108 JIG131102:JIR131108 JSC131102:JSN131108 KBY131102:KCJ131108 KLU131102:KMF131108 KVQ131102:KWB131108 LFM131102:LFX131108 LPI131102:LPT131108 LZE131102:LZP131108 MJA131102:MJL131108 MSW131102:MTH131108 NCS131102:NDD131108 NMO131102:NMZ131108 NWK131102:NWV131108 OGG131102:OGR131108 OQC131102:OQN131108 OZY131102:PAJ131108 PJU131102:PKF131108 PTQ131102:PUB131108 QDM131102:QDX131108 QNI131102:QNT131108 QXE131102:QXP131108 RHA131102:RHL131108 RQW131102:RRH131108 SAS131102:SBD131108 SKO131102:SKZ131108 SUK131102:SUV131108 TEG131102:TER131108 TOC131102:TON131108 TXY131102:TYJ131108 UHU131102:UIF131108 URQ131102:USB131108 VBM131102:VBX131108 VLI131102:VLT131108 VVE131102:VVP131108 WFA131102:WFL131108 WOW131102:WPH131108 WYS131102:WZD131108 MG196638:MR196644 WC196638:WN196644 AFY196638:AGJ196644 APU196638:AQF196644 AZQ196638:BAB196644 BJM196638:BJX196644 BTI196638:BTT196644 CDE196638:CDP196644 CNA196638:CNL196644 CWW196638:CXH196644 DGS196638:DHD196644 DQO196638:DQZ196644 EAK196638:EAV196644 EKG196638:EKR196644 EUC196638:EUN196644 FDY196638:FEJ196644 FNU196638:FOF196644 FXQ196638:FYB196644 GHM196638:GHX196644 GRI196638:GRT196644 HBE196638:HBP196644 HLA196638:HLL196644 HUW196638:HVH196644 IES196638:IFD196644 IOO196638:IOZ196644 IYK196638:IYV196644 JIG196638:JIR196644 JSC196638:JSN196644 KBY196638:KCJ196644 KLU196638:KMF196644 KVQ196638:KWB196644 LFM196638:LFX196644 LPI196638:LPT196644 LZE196638:LZP196644 MJA196638:MJL196644 MSW196638:MTH196644 NCS196638:NDD196644 NMO196638:NMZ196644 NWK196638:NWV196644 OGG196638:OGR196644 OQC196638:OQN196644 OZY196638:PAJ196644 PJU196638:PKF196644 PTQ196638:PUB196644 QDM196638:QDX196644 QNI196638:QNT196644 QXE196638:QXP196644 RHA196638:RHL196644 RQW196638:RRH196644 SAS196638:SBD196644 SKO196638:SKZ196644 SUK196638:SUV196644 TEG196638:TER196644 TOC196638:TON196644 TXY196638:TYJ196644 UHU196638:UIF196644 URQ196638:USB196644 VBM196638:VBX196644 VLI196638:VLT196644 VVE196638:VVP196644 WFA196638:WFL196644 WOW196638:WPH196644 WYS196638:WZD196644 MG262174:MR262180 WC262174:WN262180 AFY262174:AGJ262180 APU262174:AQF262180 AZQ262174:BAB262180 BJM262174:BJX262180 BTI262174:BTT262180 CDE262174:CDP262180 CNA262174:CNL262180 CWW262174:CXH262180 DGS262174:DHD262180 DQO262174:DQZ262180 EAK262174:EAV262180 EKG262174:EKR262180 EUC262174:EUN262180 FDY262174:FEJ262180 FNU262174:FOF262180 FXQ262174:FYB262180 GHM262174:GHX262180 GRI262174:GRT262180 HBE262174:HBP262180 HLA262174:HLL262180 HUW262174:HVH262180 IES262174:IFD262180 IOO262174:IOZ262180 IYK262174:IYV262180 JIG262174:JIR262180 JSC262174:JSN262180 KBY262174:KCJ262180 KLU262174:KMF262180 KVQ262174:KWB262180 LFM262174:LFX262180 LPI262174:LPT262180 LZE262174:LZP262180 MJA262174:MJL262180 MSW262174:MTH262180 NCS262174:NDD262180 NMO262174:NMZ262180 NWK262174:NWV262180 OGG262174:OGR262180 OQC262174:OQN262180 OZY262174:PAJ262180 PJU262174:PKF262180 PTQ262174:PUB262180 QDM262174:QDX262180 QNI262174:QNT262180 QXE262174:QXP262180 RHA262174:RHL262180 RQW262174:RRH262180 SAS262174:SBD262180 SKO262174:SKZ262180 SUK262174:SUV262180 TEG262174:TER262180 TOC262174:TON262180 TXY262174:TYJ262180 UHU262174:UIF262180 URQ262174:USB262180 VBM262174:VBX262180 VLI262174:VLT262180 VVE262174:VVP262180 WFA262174:WFL262180 WOW262174:WPH262180 WYS262174:WZD262180 MG327710:MR327716 WC327710:WN327716 AFY327710:AGJ327716 APU327710:AQF327716 AZQ327710:BAB327716 BJM327710:BJX327716 BTI327710:BTT327716 CDE327710:CDP327716 CNA327710:CNL327716 CWW327710:CXH327716 DGS327710:DHD327716 DQO327710:DQZ327716 EAK327710:EAV327716 EKG327710:EKR327716 EUC327710:EUN327716 FDY327710:FEJ327716 FNU327710:FOF327716 FXQ327710:FYB327716 GHM327710:GHX327716 GRI327710:GRT327716 HBE327710:HBP327716 HLA327710:HLL327716 HUW327710:HVH327716 IES327710:IFD327716 IOO327710:IOZ327716 IYK327710:IYV327716 JIG327710:JIR327716 JSC327710:JSN327716 KBY327710:KCJ327716 KLU327710:KMF327716 KVQ327710:KWB327716 LFM327710:LFX327716 LPI327710:LPT327716 LZE327710:LZP327716 MJA327710:MJL327716 MSW327710:MTH327716 NCS327710:NDD327716 NMO327710:NMZ327716 NWK327710:NWV327716 OGG327710:OGR327716 OQC327710:OQN327716 OZY327710:PAJ327716 PJU327710:PKF327716 PTQ327710:PUB327716 QDM327710:QDX327716 QNI327710:QNT327716 QXE327710:QXP327716 RHA327710:RHL327716 RQW327710:RRH327716 SAS327710:SBD327716 SKO327710:SKZ327716 SUK327710:SUV327716 TEG327710:TER327716 TOC327710:TON327716 TXY327710:TYJ327716 UHU327710:UIF327716 URQ327710:USB327716 VBM327710:VBX327716 VLI327710:VLT327716 VVE327710:VVP327716 WFA327710:WFL327716 WOW327710:WPH327716 WYS327710:WZD327716 MG393246:MR393252 WC393246:WN393252 AFY393246:AGJ393252 APU393246:AQF393252 AZQ393246:BAB393252 BJM393246:BJX393252 BTI393246:BTT393252 CDE393246:CDP393252 CNA393246:CNL393252 CWW393246:CXH393252 DGS393246:DHD393252 DQO393246:DQZ393252 EAK393246:EAV393252 EKG393246:EKR393252 EUC393246:EUN393252 FDY393246:FEJ393252 FNU393246:FOF393252 FXQ393246:FYB393252 GHM393246:GHX393252 GRI393246:GRT393252 HBE393246:HBP393252 HLA393246:HLL393252 HUW393246:HVH393252 IES393246:IFD393252 IOO393246:IOZ393252 IYK393246:IYV393252 JIG393246:JIR393252 JSC393246:JSN393252 KBY393246:KCJ393252 KLU393246:KMF393252 KVQ393246:KWB393252 LFM393246:LFX393252 LPI393246:LPT393252 LZE393246:LZP393252 MJA393246:MJL393252 MSW393246:MTH393252 NCS393246:NDD393252 NMO393246:NMZ393252 NWK393246:NWV393252 OGG393246:OGR393252 OQC393246:OQN393252 OZY393246:PAJ393252 PJU393246:PKF393252 PTQ393246:PUB393252 QDM393246:QDX393252 QNI393246:QNT393252 QXE393246:QXP393252 RHA393246:RHL393252 RQW393246:RRH393252 SAS393246:SBD393252 SKO393246:SKZ393252 SUK393246:SUV393252 TEG393246:TER393252 TOC393246:TON393252 TXY393246:TYJ393252 UHU393246:UIF393252 URQ393246:USB393252 VBM393246:VBX393252 VLI393246:VLT393252 VVE393246:VVP393252 WFA393246:WFL393252 WOW393246:WPH393252 WYS393246:WZD393252 MG458782:MR458788 WC458782:WN458788 AFY458782:AGJ458788 APU458782:AQF458788 AZQ458782:BAB458788 BJM458782:BJX458788 BTI458782:BTT458788 CDE458782:CDP458788 CNA458782:CNL458788 CWW458782:CXH458788 DGS458782:DHD458788 DQO458782:DQZ458788 EAK458782:EAV458788 EKG458782:EKR458788 EUC458782:EUN458788 FDY458782:FEJ458788 FNU458782:FOF458788 FXQ458782:FYB458788 GHM458782:GHX458788 GRI458782:GRT458788 HBE458782:HBP458788 HLA458782:HLL458788 HUW458782:HVH458788 IES458782:IFD458788 IOO458782:IOZ458788 IYK458782:IYV458788 JIG458782:JIR458788 JSC458782:JSN458788 KBY458782:KCJ458788 KLU458782:KMF458788 KVQ458782:KWB458788 LFM458782:LFX458788 LPI458782:LPT458788 LZE458782:LZP458788 MJA458782:MJL458788 MSW458782:MTH458788 NCS458782:NDD458788 NMO458782:NMZ458788 NWK458782:NWV458788 OGG458782:OGR458788 OQC458782:OQN458788 OZY458782:PAJ458788 PJU458782:PKF458788 PTQ458782:PUB458788 QDM458782:QDX458788 QNI458782:QNT458788 QXE458782:QXP458788 RHA458782:RHL458788 RQW458782:RRH458788 SAS458782:SBD458788 SKO458782:SKZ458788 SUK458782:SUV458788 TEG458782:TER458788 TOC458782:TON458788 TXY458782:TYJ458788 UHU458782:UIF458788 URQ458782:USB458788 VBM458782:VBX458788 VLI458782:VLT458788 VVE458782:VVP458788 WFA458782:WFL458788 WOW458782:WPH458788 WYS458782:WZD458788 MG524318:MR524324 WC524318:WN524324 AFY524318:AGJ524324 APU524318:AQF524324 AZQ524318:BAB524324 BJM524318:BJX524324 BTI524318:BTT524324 CDE524318:CDP524324 CNA524318:CNL524324 CWW524318:CXH524324 DGS524318:DHD524324 DQO524318:DQZ524324 EAK524318:EAV524324 EKG524318:EKR524324 EUC524318:EUN524324 FDY524318:FEJ524324 FNU524318:FOF524324 FXQ524318:FYB524324 GHM524318:GHX524324 GRI524318:GRT524324 HBE524318:HBP524324 HLA524318:HLL524324 HUW524318:HVH524324 IES524318:IFD524324 IOO524318:IOZ524324 IYK524318:IYV524324 JIG524318:JIR524324 JSC524318:JSN524324 KBY524318:KCJ524324 KLU524318:KMF524324 KVQ524318:KWB524324 LFM524318:LFX524324 LPI524318:LPT524324 LZE524318:LZP524324 MJA524318:MJL524324 MSW524318:MTH524324 NCS524318:NDD524324 NMO524318:NMZ524324 NWK524318:NWV524324 OGG524318:OGR524324 OQC524318:OQN524324 OZY524318:PAJ524324 PJU524318:PKF524324 PTQ524318:PUB524324 QDM524318:QDX524324 QNI524318:QNT524324 QXE524318:QXP524324 RHA524318:RHL524324 RQW524318:RRH524324 SAS524318:SBD524324 SKO524318:SKZ524324 SUK524318:SUV524324 TEG524318:TER524324 TOC524318:TON524324 TXY524318:TYJ524324 UHU524318:UIF524324 URQ524318:USB524324 VBM524318:VBX524324 VLI524318:VLT524324 VVE524318:VVP524324 WFA524318:WFL524324 WOW524318:WPH524324 WYS524318:WZD524324 MG589854:MR589860 WC589854:WN589860 AFY589854:AGJ589860 APU589854:AQF589860 AZQ589854:BAB589860 BJM589854:BJX589860 BTI589854:BTT589860 CDE589854:CDP589860 CNA589854:CNL589860 CWW589854:CXH589860 DGS589854:DHD589860 DQO589854:DQZ589860 EAK589854:EAV589860 EKG589854:EKR589860 EUC589854:EUN589860 FDY589854:FEJ589860 FNU589854:FOF589860 FXQ589854:FYB589860 GHM589854:GHX589860 GRI589854:GRT589860 HBE589854:HBP589860 HLA589854:HLL589860 HUW589854:HVH589860 IES589854:IFD589860 IOO589854:IOZ589860 IYK589854:IYV589860 JIG589854:JIR589860 JSC589854:JSN589860 KBY589854:KCJ589860 KLU589854:KMF589860 KVQ589854:KWB589860 LFM589854:LFX589860 LPI589854:LPT589860 LZE589854:LZP589860 MJA589854:MJL589860 MSW589854:MTH589860 NCS589854:NDD589860 NMO589854:NMZ589860 NWK589854:NWV589860 OGG589854:OGR589860 OQC589854:OQN589860 OZY589854:PAJ589860 PJU589854:PKF589860 PTQ589854:PUB589860 QDM589854:QDX589860 QNI589854:QNT589860 QXE589854:QXP589860 RHA589854:RHL589860 RQW589854:RRH589860 SAS589854:SBD589860 SKO589854:SKZ589860 SUK589854:SUV589860 TEG589854:TER589860 TOC589854:TON589860 TXY589854:TYJ589860 UHU589854:UIF589860 URQ589854:USB589860 VBM589854:VBX589860 VLI589854:VLT589860 VVE589854:VVP589860 WFA589854:WFL589860 WOW589854:WPH589860 WYS589854:WZD589860 MG655390:MR655396 WC655390:WN655396 AFY655390:AGJ655396 APU655390:AQF655396 AZQ655390:BAB655396 BJM655390:BJX655396 BTI655390:BTT655396 CDE655390:CDP655396 CNA655390:CNL655396 CWW655390:CXH655396 DGS655390:DHD655396 DQO655390:DQZ655396 EAK655390:EAV655396 EKG655390:EKR655396 EUC655390:EUN655396 FDY655390:FEJ655396 FNU655390:FOF655396 FXQ655390:FYB655396 GHM655390:GHX655396 GRI655390:GRT655396 HBE655390:HBP655396 HLA655390:HLL655396 HUW655390:HVH655396 IES655390:IFD655396 IOO655390:IOZ655396 IYK655390:IYV655396 JIG655390:JIR655396 JSC655390:JSN655396 KBY655390:KCJ655396 KLU655390:KMF655396 KVQ655390:KWB655396 LFM655390:LFX655396 LPI655390:LPT655396 LZE655390:LZP655396 MJA655390:MJL655396 MSW655390:MTH655396 NCS655390:NDD655396 NMO655390:NMZ655396 NWK655390:NWV655396 OGG655390:OGR655396 OQC655390:OQN655396 OZY655390:PAJ655396 PJU655390:PKF655396 PTQ655390:PUB655396 QDM655390:QDX655396 QNI655390:QNT655396 QXE655390:QXP655396 RHA655390:RHL655396 RQW655390:RRH655396 SAS655390:SBD655396 SKO655390:SKZ655396 SUK655390:SUV655396 TEG655390:TER655396 TOC655390:TON655396 TXY655390:TYJ655396 UHU655390:UIF655396 URQ655390:USB655396 VBM655390:VBX655396 VLI655390:VLT655396 VVE655390:VVP655396 WFA655390:WFL655396 WOW655390:WPH655396 WYS655390:WZD655396 MG720926:MR720932 WC720926:WN720932 AFY720926:AGJ720932 APU720926:AQF720932 AZQ720926:BAB720932 BJM720926:BJX720932 BTI720926:BTT720932 CDE720926:CDP720932 CNA720926:CNL720932 CWW720926:CXH720932 DGS720926:DHD720932 DQO720926:DQZ720932 EAK720926:EAV720932 EKG720926:EKR720932 EUC720926:EUN720932 FDY720926:FEJ720932 FNU720926:FOF720932 FXQ720926:FYB720932 GHM720926:GHX720932 GRI720926:GRT720932 HBE720926:HBP720932 HLA720926:HLL720932 HUW720926:HVH720932 IES720926:IFD720932 IOO720926:IOZ720932 IYK720926:IYV720932 JIG720926:JIR720932 JSC720926:JSN720932 KBY720926:KCJ720932 KLU720926:KMF720932 KVQ720926:KWB720932 LFM720926:LFX720932 LPI720926:LPT720932 LZE720926:LZP720932 MJA720926:MJL720932 MSW720926:MTH720932 NCS720926:NDD720932 NMO720926:NMZ720932 NWK720926:NWV720932 OGG720926:OGR720932 OQC720926:OQN720932 OZY720926:PAJ720932 PJU720926:PKF720932 PTQ720926:PUB720932 QDM720926:QDX720932 QNI720926:QNT720932 QXE720926:QXP720932 RHA720926:RHL720932 RQW720926:RRH720932 SAS720926:SBD720932 SKO720926:SKZ720932 SUK720926:SUV720932 TEG720926:TER720932 TOC720926:TON720932 TXY720926:TYJ720932 UHU720926:UIF720932 URQ720926:USB720932 VBM720926:VBX720932 VLI720926:VLT720932 VVE720926:VVP720932 WFA720926:WFL720932 WOW720926:WPH720932 WYS720926:WZD720932 MG786462:MR786468 WC786462:WN786468 AFY786462:AGJ786468 APU786462:AQF786468 AZQ786462:BAB786468 BJM786462:BJX786468 BTI786462:BTT786468 CDE786462:CDP786468 CNA786462:CNL786468 CWW786462:CXH786468 DGS786462:DHD786468 DQO786462:DQZ786468 EAK786462:EAV786468 EKG786462:EKR786468 EUC786462:EUN786468 FDY786462:FEJ786468 FNU786462:FOF786468 FXQ786462:FYB786468 GHM786462:GHX786468 GRI786462:GRT786468 HBE786462:HBP786468 HLA786462:HLL786468 HUW786462:HVH786468 IES786462:IFD786468 IOO786462:IOZ786468 IYK786462:IYV786468 JIG786462:JIR786468 JSC786462:JSN786468 KBY786462:KCJ786468 KLU786462:KMF786468 KVQ786462:KWB786468 LFM786462:LFX786468 LPI786462:LPT786468 LZE786462:LZP786468 MJA786462:MJL786468 MSW786462:MTH786468 NCS786462:NDD786468 NMO786462:NMZ786468 NWK786462:NWV786468 OGG786462:OGR786468 OQC786462:OQN786468 OZY786462:PAJ786468 PJU786462:PKF786468 PTQ786462:PUB786468 QDM786462:QDX786468 QNI786462:QNT786468 QXE786462:QXP786468 RHA786462:RHL786468 RQW786462:RRH786468 SAS786462:SBD786468 SKO786462:SKZ786468 SUK786462:SUV786468 TEG786462:TER786468 TOC786462:TON786468 TXY786462:TYJ786468 UHU786462:UIF786468 URQ786462:USB786468 VBM786462:VBX786468 VLI786462:VLT786468 VVE786462:VVP786468 WFA786462:WFL786468 WOW786462:WPH786468 WYS786462:WZD786468 MG851998:MR852004 WC851998:WN852004 AFY851998:AGJ852004 APU851998:AQF852004 AZQ851998:BAB852004 BJM851998:BJX852004 BTI851998:BTT852004 CDE851998:CDP852004 CNA851998:CNL852004 CWW851998:CXH852004 DGS851998:DHD852004 DQO851998:DQZ852004 EAK851998:EAV852004 EKG851998:EKR852004 EUC851998:EUN852004 FDY851998:FEJ852004 FNU851998:FOF852004 FXQ851998:FYB852004 GHM851998:GHX852004 GRI851998:GRT852004 HBE851998:HBP852004 HLA851998:HLL852004 HUW851998:HVH852004 IES851998:IFD852004 IOO851998:IOZ852004 IYK851998:IYV852004 JIG851998:JIR852004 JSC851998:JSN852004 KBY851998:KCJ852004 KLU851998:KMF852004 KVQ851998:KWB852004 LFM851998:LFX852004 LPI851998:LPT852004 LZE851998:LZP852004 MJA851998:MJL852004 MSW851998:MTH852004 NCS851998:NDD852004 NMO851998:NMZ852004 NWK851998:NWV852004 OGG851998:OGR852004 OQC851998:OQN852004 OZY851998:PAJ852004 PJU851998:PKF852004 PTQ851998:PUB852004 QDM851998:QDX852004 QNI851998:QNT852004 QXE851998:QXP852004 RHA851998:RHL852004 RQW851998:RRH852004 SAS851998:SBD852004 SKO851998:SKZ852004 SUK851998:SUV852004 TEG851998:TER852004 TOC851998:TON852004 TXY851998:TYJ852004 UHU851998:UIF852004 URQ851998:USB852004 VBM851998:VBX852004 VLI851998:VLT852004 VVE851998:VVP852004 WFA851998:WFL852004 WOW851998:WPH852004 WYS851998:WZD852004 MG917534:MR917540 WC917534:WN917540 AFY917534:AGJ917540 APU917534:AQF917540 AZQ917534:BAB917540 BJM917534:BJX917540 BTI917534:BTT917540 CDE917534:CDP917540 CNA917534:CNL917540 CWW917534:CXH917540 DGS917534:DHD917540 DQO917534:DQZ917540 EAK917534:EAV917540 EKG917534:EKR917540 EUC917534:EUN917540 FDY917534:FEJ917540 FNU917534:FOF917540 FXQ917534:FYB917540 GHM917534:GHX917540 GRI917534:GRT917540 HBE917534:HBP917540 HLA917534:HLL917540 HUW917534:HVH917540 IES917534:IFD917540 IOO917534:IOZ917540 IYK917534:IYV917540 JIG917534:JIR917540 JSC917534:JSN917540 KBY917534:KCJ917540 KLU917534:KMF917540 KVQ917534:KWB917540 LFM917534:LFX917540 LPI917534:LPT917540 LZE917534:LZP917540 MJA917534:MJL917540 MSW917534:MTH917540 NCS917534:NDD917540 NMO917534:NMZ917540 NWK917534:NWV917540 OGG917534:OGR917540 OQC917534:OQN917540 OZY917534:PAJ917540 PJU917534:PKF917540 PTQ917534:PUB917540 QDM917534:QDX917540 QNI917534:QNT917540 QXE917534:QXP917540 RHA917534:RHL917540 RQW917534:RRH917540 SAS917534:SBD917540 SKO917534:SKZ917540 SUK917534:SUV917540 TEG917534:TER917540 TOC917534:TON917540 TXY917534:TYJ917540 UHU917534:UIF917540 URQ917534:USB917540 VBM917534:VBX917540 VLI917534:VLT917540 VVE917534:VVP917540 WFA917534:WFL917540 WOW917534:WPH917540 WYS917534:WZD917540 MG983070:MR983076 WC983070:WN983076 AFY983070:AGJ983076 APU983070:AQF983076 AZQ983070:BAB983076 BJM983070:BJX983076 BTI983070:BTT983076 CDE983070:CDP983076 CNA983070:CNL983076 CWW983070:CXH983076 DGS983070:DHD983076 DQO983070:DQZ983076 EAK983070:EAV983076 EKG983070:EKR983076 EUC983070:EUN983076 FDY983070:FEJ983076 FNU983070:FOF983076 FXQ983070:FYB983076 GHM983070:GHX983076 GRI983070:GRT983076 HBE983070:HBP983076 HLA983070:HLL983076 HUW983070:HVH983076 IES983070:IFD983076 IOO983070:IOZ983076 IYK983070:IYV983076 JIG983070:JIR983076 JSC983070:JSN983076 KBY983070:KCJ983076 KLU983070:KMF983076 KVQ983070:KWB983076 LFM983070:LFX983076 LPI983070:LPT983076 LZE983070:LZP983076 MJA983070:MJL983076 MSW983070:MTH983076 NCS983070:NDD983076 NMO983070:NMZ983076 NWK983070:NWV983076 OGG983070:OGR983076 OQC983070:OQN983076 OZY983070:PAJ983076 PJU983070:PKF983076 PTQ983070:PUB983076 QDM983070:QDX983076 QNI983070:QNT983076 QXE983070:QXP983076 RHA983070:RHL983076 RQW983070:RRH983076 SAS983070:SBD983076 SKO983070:SKZ983076 SUK983070:SUV983076 TEG983070:TER983076 TOC983070:TON983076 TXY983070:TYJ983076 UHU983070:UIF983076 URQ983070:USB983076 VBM983070:VBX983076 VLI983070:VLT983076 VVE983070:VVP983076 WFA983070:WFL983076 WOW983070:WPH983076 BJM34:BJX36 BTI34:BTT36 CDE34:CDP36 CNA34:CNL36 CWW34:CXH36 DGS34:DHD36 DQO34:DQZ36 EAK34:EAV36 EKG34:EKR36 EUC34:EUN36 FDY34:FEJ36 FNU34:FOF36 FXQ34:FYB36 GHM34:GHX36 GRI34:GRT36 HBE34:HBP36 HLA34:HLL36 HUW34:HVH36 IES34:IFD36 IOO34:IOZ36 IYK34:IYV36 JIG34:JIR36 JSC34:JSN36 KBY34:KCJ36 KLU34:KMF36 KVQ34:KWB36 LFM34:LFX36 LPI34:LPT36 LZE34:LZP36 MJA34:MJL36 MSW34:MTH36 NCS34:NDD36 NMO34:NMZ36 NWK34:NWV36 OGG34:OGR36 OQC34:OQN36 OZY34:PAJ36 PJU34:PKF36 PTQ34:PUB36 QDM34:QDX36 QNI34:QNT36 QXE34:QXP36 RHA34:RHL36 RQW34:RRH36 SAS34:SBD36 SKO34:SKZ36 SUK34:SUV36 TEG34:TER36 TOC34:TON36 TXY34:TYJ36 UHU34:UIF36 URQ34:USB36 VBM34:VBX36 VLI34:VLT36 VVE34:VVP36 WFA34:WFL36 WOW34:WPH36 WYS34:WZD36 MG34:MR36 WC34:WN36 AFY34:AGJ36 APU34:AQF36 L35:CV36 L131102:CV131108 L65566:CV65572 L983070:CV983076 L917534:CV917540 L851998:CV852004 L786462:CV786468 L720926:CV720932 L655390:CV655396 L589854:CV589860 L524318:CV524324 L458782:CV458788 L393246:CV393252 L327710:CV327716 L262174:CV262180 L196638:CV196644 L26:CU26 AFY26:AGJ26 WC26:WN26 MG26:MR26 WYS26:WZD26 WOW26:WPH26 WFA26:WFL26 VVE26:VVP26 VLI26:VLT26 VBM26:VBX26 URQ26:USB26 UHU26:UIF26 TXY26:TYJ26 TOC26:TON26 TEG26:TER26 SUK26:SUV26 SKO26:SKZ26 SAS26:SBD26 RQW26:RRH26 RHA26:RHL26 QXE26:QXP26 QNI26:QNT26 QDM26:QDX26 PTQ26:PUB26 PJU26:PKF26 OZY26:PAJ26 OQC26:OQN26 OGG26:OGR26 NWK26:NWV26 NMO26:NMZ26 NCS26:NDD26 MSW26:MTH26 MJA26:MJL26 LZE26:LZP26 LPI26:LPT26 LFM26:LFX26 KVQ26:KWB26 KLU26:KMF26 KBY26:KCJ26 JSC26:JSN26 JIG26:JIR26 IYK26:IYV26 IOO26:IOZ26 IES26:IFD26 HUW26:HVH26 HLA26:HLL26 HBE26:HBP26 GRI26:GRT26 GHM26:GHX26 FXQ26:FYB26 FNU26:FOF26 FDY26:FEJ26 EUC26:EUN26 EKG26:EKR26 EAK26:EAV26 DQO26:DQZ26 DGS26:DHD26 CWW26:CXH26 CNA26:CNL26 CDE26:CDP26 BTI26:BTT26 BJM26:BJX26 AZQ26:BAB26 APU26:AQF26 L30:CU30 APU30:AQF30 AFY30:AGJ30 WC30:WN30 MG30:MR30 WYS30:WZD30 WOW30:WPH30 WFA30:WFL30 VVE30:VVP30 VLI30:VLT30 VBM30:VBX30 URQ30:USB30 UHU30:UIF30 TXY30:TYJ30 TOC30:TON30 TEG30:TER30 SUK30:SUV30 SKO30:SKZ30 SAS30:SBD30 RQW30:RRH30 RHA30:RHL30 QXE30:QXP30 QNI30:QNT30 QDM30:QDX30 PTQ30:PUB30 PJU30:PKF30 OZY30:PAJ30 OQC30:OQN30 OGG30:OGR30 NWK30:NWV30 NMO30:NMZ30 NCS30:NDD30 MSW30:MTH30 MJA30:MJL30 LZE30:LZP30 LPI30:LPT30 LFM30:LFX30 KVQ30:KWB30 KLU30:KMF30 KBY30:KCJ30 JSC30:JSN30 JIG30:JIR30 IYK30:IYV30 IOO30:IOZ30 IES30:IFD30 HUW30:HVH30 HLA30:HLL30 HBE30:HBP30 GRI30:GRT30 GHM30:GHX30 FXQ30:FYB30 FNU30:FOF30 FDY30:FEJ30 EUC30:EUN30 EKG30:EKR30 EAK30:EAV30 DQO30:DQZ30 DGS30:DHD30 CWW30:CXH30 CNA30:CNL30 CDE30:CDP30 BTI30:BTT30 BJM30:BJX30 AZQ30:BAB30 AZQ34:BAB36 L34:CU34"/>
    <dataValidation allowBlank="1" promptTitle="checkPeriodRange" sqref="Q65565 ML65565 WH65565 AGD65565 APZ65565 AZV65565 BJR65565 BTN65565 CDJ65565 CNF65565 CXB65565 DGX65565 DQT65565 EAP65565 EKL65565 EUH65565 FED65565 FNZ65565 FXV65565 GHR65565 GRN65565 HBJ65565 HLF65565 HVB65565 IEX65565 IOT65565 IYP65565 JIL65565 JSH65565 KCD65565 KLZ65565 KVV65565 LFR65565 LPN65565 LZJ65565 MJF65565 MTB65565 NCX65565 NMT65565 NWP65565 OGL65565 OQH65565 PAD65565 PJZ65565 PTV65565 QDR65565 QNN65565 QXJ65565 RHF65565 RRB65565 SAX65565 SKT65565 SUP65565 TEL65565 TOH65565 TYD65565 UHZ65565 URV65565 VBR65565 VLN65565 VVJ65565 WFF65565 WPB65565 WYX65565 Q131101 ML131101 WH131101 AGD131101 APZ131101 AZV131101 BJR131101 BTN131101 CDJ131101 CNF131101 CXB131101 DGX131101 DQT131101 EAP131101 EKL131101 EUH131101 FED131101 FNZ131101 FXV131101 GHR131101 GRN131101 HBJ131101 HLF131101 HVB131101 IEX131101 IOT131101 IYP131101 JIL131101 JSH131101 KCD131101 KLZ131101 KVV131101 LFR131101 LPN131101 LZJ131101 MJF131101 MTB131101 NCX131101 NMT131101 NWP131101 OGL131101 OQH131101 PAD131101 PJZ131101 PTV131101 QDR131101 QNN131101 QXJ131101 RHF131101 RRB131101 SAX131101 SKT131101 SUP131101 TEL131101 TOH131101 TYD131101 UHZ131101 URV131101 VBR131101 VLN131101 VVJ131101 WFF131101 WPB131101 WYX131101 Q196637 ML196637 WH196637 AGD196637 APZ196637 AZV196637 BJR196637 BTN196637 CDJ196637 CNF196637 CXB196637 DGX196637 DQT196637 EAP196637 EKL196637 EUH196637 FED196637 FNZ196637 FXV196637 GHR196637 GRN196637 HBJ196637 HLF196637 HVB196637 IEX196637 IOT196637 IYP196637 JIL196637 JSH196637 KCD196637 KLZ196637 KVV196637 LFR196637 LPN196637 LZJ196637 MJF196637 MTB196637 NCX196637 NMT196637 NWP196637 OGL196637 OQH196637 PAD196637 PJZ196637 PTV196637 QDR196637 QNN196637 QXJ196637 RHF196637 RRB196637 SAX196637 SKT196637 SUP196637 TEL196637 TOH196637 TYD196637 UHZ196637 URV196637 VBR196637 VLN196637 VVJ196637 WFF196637 WPB196637 WYX196637 Q262173 ML262173 WH262173 AGD262173 APZ262173 AZV262173 BJR262173 BTN262173 CDJ262173 CNF262173 CXB262173 DGX262173 DQT262173 EAP262173 EKL262173 EUH262173 FED262173 FNZ262173 FXV262173 GHR262173 GRN262173 HBJ262173 HLF262173 HVB262173 IEX262173 IOT262173 IYP262173 JIL262173 JSH262173 KCD262173 KLZ262173 KVV262173 LFR262173 LPN262173 LZJ262173 MJF262173 MTB262173 NCX262173 NMT262173 NWP262173 OGL262173 OQH262173 PAD262173 PJZ262173 PTV262173 QDR262173 QNN262173 QXJ262173 RHF262173 RRB262173 SAX262173 SKT262173 SUP262173 TEL262173 TOH262173 TYD262173 UHZ262173 URV262173 VBR262173 VLN262173 VVJ262173 WFF262173 WPB262173 WYX262173 Q327709 ML327709 WH327709 AGD327709 APZ327709 AZV327709 BJR327709 BTN327709 CDJ327709 CNF327709 CXB327709 DGX327709 DQT327709 EAP327709 EKL327709 EUH327709 FED327709 FNZ327709 FXV327709 GHR327709 GRN327709 HBJ327709 HLF327709 HVB327709 IEX327709 IOT327709 IYP327709 JIL327709 JSH327709 KCD327709 KLZ327709 KVV327709 LFR327709 LPN327709 LZJ327709 MJF327709 MTB327709 NCX327709 NMT327709 NWP327709 OGL327709 OQH327709 PAD327709 PJZ327709 PTV327709 QDR327709 QNN327709 QXJ327709 RHF327709 RRB327709 SAX327709 SKT327709 SUP327709 TEL327709 TOH327709 TYD327709 UHZ327709 URV327709 VBR327709 VLN327709 VVJ327709 WFF327709 WPB327709 WYX327709 Q393245 ML393245 WH393245 AGD393245 APZ393245 AZV393245 BJR393245 BTN393245 CDJ393245 CNF393245 CXB393245 DGX393245 DQT393245 EAP393245 EKL393245 EUH393245 FED393245 FNZ393245 FXV393245 GHR393245 GRN393245 HBJ393245 HLF393245 HVB393245 IEX393245 IOT393245 IYP393245 JIL393245 JSH393245 KCD393245 KLZ393245 KVV393245 LFR393245 LPN393245 LZJ393245 MJF393245 MTB393245 NCX393245 NMT393245 NWP393245 OGL393245 OQH393245 PAD393245 PJZ393245 PTV393245 QDR393245 QNN393245 QXJ393245 RHF393245 RRB393245 SAX393245 SKT393245 SUP393245 TEL393245 TOH393245 TYD393245 UHZ393245 URV393245 VBR393245 VLN393245 VVJ393245 WFF393245 WPB393245 WYX393245 Q458781 ML458781 WH458781 AGD458781 APZ458781 AZV458781 BJR458781 BTN458781 CDJ458781 CNF458781 CXB458781 DGX458781 DQT458781 EAP458781 EKL458781 EUH458781 FED458781 FNZ458781 FXV458781 GHR458781 GRN458781 HBJ458781 HLF458781 HVB458781 IEX458781 IOT458781 IYP458781 JIL458781 JSH458781 KCD458781 KLZ458781 KVV458781 LFR458781 LPN458781 LZJ458781 MJF458781 MTB458781 NCX458781 NMT458781 NWP458781 OGL458781 OQH458781 PAD458781 PJZ458781 PTV458781 QDR458781 QNN458781 QXJ458781 RHF458781 RRB458781 SAX458781 SKT458781 SUP458781 TEL458781 TOH458781 TYD458781 UHZ458781 URV458781 VBR458781 VLN458781 VVJ458781 WFF458781 WPB458781 WYX458781 Q524317 ML524317 WH524317 AGD524317 APZ524317 AZV524317 BJR524317 BTN524317 CDJ524317 CNF524317 CXB524317 DGX524317 DQT524317 EAP524317 EKL524317 EUH524317 FED524317 FNZ524317 FXV524317 GHR524317 GRN524317 HBJ524317 HLF524317 HVB524317 IEX524317 IOT524317 IYP524317 JIL524317 JSH524317 KCD524317 KLZ524317 KVV524317 LFR524317 LPN524317 LZJ524317 MJF524317 MTB524317 NCX524317 NMT524317 NWP524317 OGL524317 OQH524317 PAD524317 PJZ524317 PTV524317 QDR524317 QNN524317 QXJ524317 RHF524317 RRB524317 SAX524317 SKT524317 SUP524317 TEL524317 TOH524317 TYD524317 UHZ524317 URV524317 VBR524317 VLN524317 VVJ524317 WFF524317 WPB524317 WYX524317 Q589853 ML589853 WH589853 AGD589853 APZ589853 AZV589853 BJR589853 BTN589853 CDJ589853 CNF589853 CXB589853 DGX589853 DQT589853 EAP589853 EKL589853 EUH589853 FED589853 FNZ589853 FXV589853 GHR589853 GRN589853 HBJ589853 HLF589853 HVB589853 IEX589853 IOT589853 IYP589853 JIL589853 JSH589853 KCD589853 KLZ589853 KVV589853 LFR589853 LPN589853 LZJ589853 MJF589853 MTB589853 NCX589853 NMT589853 NWP589853 OGL589853 OQH589853 PAD589853 PJZ589853 PTV589853 QDR589853 QNN589853 QXJ589853 RHF589853 RRB589853 SAX589853 SKT589853 SUP589853 TEL589853 TOH589853 TYD589853 UHZ589853 URV589853 VBR589853 VLN589853 VVJ589853 WFF589853 WPB589853 WYX589853 Q655389 ML655389 WH655389 AGD655389 APZ655389 AZV655389 BJR655389 BTN655389 CDJ655389 CNF655389 CXB655389 DGX655389 DQT655389 EAP655389 EKL655389 EUH655389 FED655389 FNZ655389 FXV655389 GHR655389 GRN655389 HBJ655389 HLF655389 HVB655389 IEX655389 IOT655389 IYP655389 JIL655389 JSH655389 KCD655389 KLZ655389 KVV655389 LFR655389 LPN655389 LZJ655389 MJF655389 MTB655389 NCX655389 NMT655389 NWP655389 OGL655389 OQH655389 PAD655389 PJZ655389 PTV655389 QDR655389 QNN655389 QXJ655389 RHF655389 RRB655389 SAX655389 SKT655389 SUP655389 TEL655389 TOH655389 TYD655389 UHZ655389 URV655389 VBR655389 VLN655389 VVJ655389 WFF655389 WPB655389 WYX655389 Q720925 ML720925 WH720925 AGD720925 APZ720925 AZV720925 BJR720925 BTN720925 CDJ720925 CNF720925 CXB720925 DGX720925 DQT720925 EAP720925 EKL720925 EUH720925 FED720925 FNZ720925 FXV720925 GHR720925 GRN720925 HBJ720925 HLF720925 HVB720925 IEX720925 IOT720925 IYP720925 JIL720925 JSH720925 KCD720925 KLZ720925 KVV720925 LFR720925 LPN720925 LZJ720925 MJF720925 MTB720925 NCX720925 NMT720925 NWP720925 OGL720925 OQH720925 PAD720925 PJZ720925 PTV720925 QDR720925 QNN720925 QXJ720925 RHF720925 RRB720925 SAX720925 SKT720925 SUP720925 TEL720925 TOH720925 TYD720925 UHZ720925 URV720925 VBR720925 VLN720925 VVJ720925 WFF720925 WPB720925 WYX720925 Q786461 ML786461 WH786461 AGD786461 APZ786461 AZV786461 BJR786461 BTN786461 CDJ786461 CNF786461 CXB786461 DGX786461 DQT786461 EAP786461 EKL786461 EUH786461 FED786461 FNZ786461 FXV786461 GHR786461 GRN786461 HBJ786461 HLF786461 HVB786461 IEX786461 IOT786461 IYP786461 JIL786461 JSH786461 KCD786461 KLZ786461 KVV786461 LFR786461 LPN786461 LZJ786461 MJF786461 MTB786461 NCX786461 NMT786461 NWP786461 OGL786461 OQH786461 PAD786461 PJZ786461 PTV786461 QDR786461 QNN786461 QXJ786461 RHF786461 RRB786461 SAX786461 SKT786461 SUP786461 TEL786461 TOH786461 TYD786461 UHZ786461 URV786461 VBR786461 VLN786461 VVJ786461 WFF786461 WPB786461 WYX786461 Q851997 ML851997 WH851997 AGD851997 APZ851997 AZV851997 BJR851997 BTN851997 CDJ851997 CNF851997 CXB851997 DGX851997 DQT851997 EAP851997 EKL851997 EUH851997 FED851997 FNZ851997 FXV851997 GHR851997 GRN851997 HBJ851997 HLF851997 HVB851997 IEX851997 IOT851997 IYP851997 JIL851997 JSH851997 KCD851997 KLZ851997 KVV851997 LFR851997 LPN851997 LZJ851997 MJF851997 MTB851997 NCX851997 NMT851997 NWP851997 OGL851997 OQH851997 PAD851997 PJZ851997 PTV851997 QDR851997 QNN851997 QXJ851997 RHF851997 RRB851997 SAX851997 SKT851997 SUP851997 TEL851997 TOH851997 TYD851997 UHZ851997 URV851997 VBR851997 VLN851997 VVJ851997 WFF851997 WPB851997 WYX851997 Q917533 ML917533 WH917533 AGD917533 APZ917533 AZV917533 BJR917533 BTN917533 CDJ917533 CNF917533 CXB917533 DGX917533 DQT917533 EAP917533 EKL917533 EUH917533 FED917533 FNZ917533 FXV917533 GHR917533 GRN917533 HBJ917533 HLF917533 HVB917533 IEX917533 IOT917533 IYP917533 JIL917533 JSH917533 KCD917533 KLZ917533 KVV917533 LFR917533 LPN917533 LZJ917533 MJF917533 MTB917533 NCX917533 NMT917533 NWP917533 OGL917533 OQH917533 PAD917533 PJZ917533 PTV917533 QDR917533 QNN917533 QXJ917533 RHF917533 RRB917533 SAX917533 SKT917533 SUP917533 TEL917533 TOH917533 TYD917533 UHZ917533 URV917533 VBR917533 VLN917533 VVJ917533 WFF917533 WPB917533 WYX917533 Q983069 ML983069 WH983069 AGD983069 APZ983069 AZV983069 BJR983069 BTN983069 CDJ983069 CNF983069 CXB983069 DGX983069 DQT983069 EAP983069 EKL983069 EUH983069 FED983069 FNZ983069 FXV983069 GHR983069 GRN983069 HBJ983069 HLF983069 HVB983069 IEX983069 IOT983069 IYP983069 JIL983069 JSH983069 KCD983069 KLZ983069 KVV983069 LFR983069 LPN983069 LZJ983069 MJF983069 MTB983069 NCX983069 NMT983069 NWP983069 OGL983069 OQH983069 PAD983069 PJZ983069 PTV983069 QDR983069 QNN983069 QXJ983069 RHF983069 RRB983069 SAX983069 SKT983069 SUP983069 TEL983069 TOH983069 TYD983069 UHZ983069 URV983069 VBR983069 VLN983069 VVJ983069 WFF983069 WPB983069 WYX983069 WYX25 WPB25 WFF25 VVJ25 VLN25 VBR25 URV25 UHZ25 TYD25 TOH25 TEL25 SUP25 SKT25 SAX25 RRB25 RHF25 QXJ25 QNN25 QDR25 PTV25 PJZ25 PAD25 OQH25 OGL25 NWP25 NMT25 NCX25 MTB25 MJF25 LZJ25 LPN25 LFR25 KVV25 KLZ25 KCD25 JSH25 JIL25 IYP25 IOT25 IEX25 HVB25 HLF25 HBJ25 GRN25 GHR25 FXV25 FNZ25 FED25 EUH25 EKL25 EAP25 DQT25 DGX25 CXB25 CNF25 CDJ25 BTN25 BJR25 AZV25 APZ25 AGD25 WH25 ML25 Q25 X65565 X131101 X196637 X262173 X327709 X393245 X458781 X524317 X589853 X655389 X720925 X786461 X851997 X917533 X983069 X25 AE65565 AE131101 AE196637 AE262173 AE327709 AE393245 AE458781 AE524317 AE589853 AE655389 AE720925 AE786461 AE851997 AE917533 AE983069 AE25 AL65565 AL131101 AL196637 AL262173 AL327709 AL393245 AL458781 AL524317 AL589853 AL655389 AL720925 AL786461 AL851997 AL917533 AL983069 AL25 AS65565 AS131101 AS196637 AS262173 AS327709 AS393245 AS458781 AS524317 AS589853 AS655389 AS720925 AS786461 AS851997 AS917533 AS983069 AS25 AZ65565 AZ131101 AZ196637 AZ262173 AZ327709 AZ393245 AZ458781 AZ524317 AZ589853 AZ655389 AZ720925 AZ786461 AZ851997 AZ917533 AZ983069 AZ25 BG65565 BG131101 BG196637 BG262173 BG327709 BG393245 BG458781 BG524317 BG589853 BG655389 BG720925 BG786461 BG851997 BG917533 BG983069 BG25 BN65565 BN131101 BN196637 BN262173 BN327709 BN393245 BN458781 BN524317 BN589853 BN655389 BN720925 BN786461 BN851997 BN917533 BN983069 BN25 BU65565 BU131101 BU196637 BU262173 BU327709 BU393245 BU458781 BU524317 BU589853 BU655389 BU720925 BU786461 BU851997 BU917533 BU983069 BU25 CB65565 CB131101 CB196637 CB262173 CB327709 CB393245 CB458781 CB524317 CB589853 CB655389 CB720925 CB786461 CB851997 CB917533 CB983069 CB25 CI65565 CI131101 CI196637 CI262173 CI327709 CI393245 CI458781 CI524317 CI589853 CI655389 CI720925 CI786461 CI851997 CI917533 CI983069 CI25 CP65565 CP131101 CP196637 CP262173 CP327709 CP393245 CP458781 CP524317 CP589853 CP655389 CP720925 CP786461 CP851997 CP917533 CP983069 CP25 Q29 ML29 WH29 AGD29 APZ29 AZV29 BJR29 BTN29 CDJ29 CNF29 CXB29 DGX29 DQT29 EAP29 EKL29 EUH29 FED29 FNZ29 FXV29 GHR29 GRN29 HBJ29 HLF29 HVB29 IEX29 IOT29 IYP29 JIL29 JSH29 KCD29 KLZ29 KVV29 LFR29 LPN29 LZJ29 MJF29 MTB29 NCX29 NMT29 NWP29 OGL29 OQH29 PAD29 PJZ29 PTV29 QDR29 QNN29 QXJ29 RHF29 RRB29 SAX29 SKT29 SUP29 TEL29 TOH29 TYD29 UHZ29 URV29 VBR29 VLN29 VVJ29 WFF29 WPB29 WYX29 X29 AE29 AL29 AS29 AZ29 BG29 BN29 BU29 CB29 CI29 CP29 Q33 ML33 WH33 AGD33 APZ33 AZV33 BJR33 BTN33 CDJ33 CNF33 CXB33 DGX33 DQT33 EAP33 EKL33 EUH33 FED33 FNZ33 FXV33 GHR33 GRN33 HBJ33 HLF33 HVB33 IEX33 IOT33 IYP33 JIL33 JSH33 KCD33 KLZ33 KVV33 LFR33 LPN33 LZJ33 MJF33 MTB33 NCX33 NMT33 NWP33 OGL33 OQH33 PAD33 PJZ33 PTV33 QDR33 QNN33 QXJ33 RHF33 RRB33 SAX33 SKT33 SUP33 TEL33 TOH33 TYD33 UHZ33 URV33 VBR33 VLN33 VVJ33 WFF33 WPB33 WYX33 X33 AE33 AL33 AS33 AZ33 BG33 BN33 BU33 CB33 CI33 CP33"/>
    <dataValidation allowBlank="1" showInputMessage="1" showErrorMessage="1" prompt="Для выбора выполните двойной щелчок левой клавиши мыши по соответствующей ячейке." sqref="S65564 MN65564 WJ65564 AGF65564 AQB65564 AZX65564 BJT65564 BTP65564 CDL65564 CNH65564 CXD65564 DGZ65564 DQV65564 EAR65564 EKN65564 EUJ65564 FEF65564 FOB65564 FXX65564 GHT65564 GRP65564 HBL65564 HLH65564 HVD65564 IEZ65564 IOV65564 IYR65564 JIN65564 JSJ65564 KCF65564 KMB65564 KVX65564 LFT65564 LPP65564 LZL65564 MJH65564 MTD65564 NCZ65564 NMV65564 NWR65564 OGN65564 OQJ65564 PAF65564 PKB65564 PTX65564 QDT65564 QNP65564 QXL65564 RHH65564 RRD65564 SAZ65564 SKV65564 SUR65564 TEN65564 TOJ65564 TYF65564 UIB65564 URX65564 VBT65564 VLP65564 VVL65564 WFH65564 WPD65564 WYZ65564 S131100 MN131100 WJ131100 AGF131100 AQB131100 AZX131100 BJT131100 BTP131100 CDL131100 CNH131100 CXD131100 DGZ131100 DQV131100 EAR131100 EKN131100 EUJ131100 FEF131100 FOB131100 FXX131100 GHT131100 GRP131100 HBL131100 HLH131100 HVD131100 IEZ131100 IOV131100 IYR131100 JIN131100 JSJ131100 KCF131100 KMB131100 KVX131100 LFT131100 LPP131100 LZL131100 MJH131100 MTD131100 NCZ131100 NMV131100 NWR131100 OGN131100 OQJ131100 PAF131100 PKB131100 PTX131100 QDT131100 QNP131100 QXL131100 RHH131100 RRD131100 SAZ131100 SKV131100 SUR131100 TEN131100 TOJ131100 TYF131100 UIB131100 URX131100 VBT131100 VLP131100 VVL131100 WFH131100 WPD131100 WYZ131100 S196636 MN196636 WJ196636 AGF196636 AQB196636 AZX196636 BJT196636 BTP196636 CDL196636 CNH196636 CXD196636 DGZ196636 DQV196636 EAR196636 EKN196636 EUJ196636 FEF196636 FOB196636 FXX196636 GHT196636 GRP196636 HBL196636 HLH196636 HVD196636 IEZ196636 IOV196636 IYR196636 JIN196636 JSJ196636 KCF196636 KMB196636 KVX196636 LFT196636 LPP196636 LZL196636 MJH196636 MTD196636 NCZ196636 NMV196636 NWR196636 OGN196636 OQJ196636 PAF196636 PKB196636 PTX196636 QDT196636 QNP196636 QXL196636 RHH196636 RRD196636 SAZ196636 SKV196636 SUR196636 TEN196636 TOJ196636 TYF196636 UIB196636 URX196636 VBT196636 VLP196636 VVL196636 WFH196636 WPD196636 WYZ196636 S262172 MN262172 WJ262172 AGF262172 AQB262172 AZX262172 BJT262172 BTP262172 CDL262172 CNH262172 CXD262172 DGZ262172 DQV262172 EAR262172 EKN262172 EUJ262172 FEF262172 FOB262172 FXX262172 GHT262172 GRP262172 HBL262172 HLH262172 HVD262172 IEZ262172 IOV262172 IYR262172 JIN262172 JSJ262172 KCF262172 KMB262172 KVX262172 LFT262172 LPP262172 LZL262172 MJH262172 MTD262172 NCZ262172 NMV262172 NWR262172 OGN262172 OQJ262172 PAF262172 PKB262172 PTX262172 QDT262172 QNP262172 QXL262172 RHH262172 RRD262172 SAZ262172 SKV262172 SUR262172 TEN262172 TOJ262172 TYF262172 UIB262172 URX262172 VBT262172 VLP262172 VVL262172 WFH262172 WPD262172 WYZ262172 S327708 MN327708 WJ327708 AGF327708 AQB327708 AZX327708 BJT327708 BTP327708 CDL327708 CNH327708 CXD327708 DGZ327708 DQV327708 EAR327708 EKN327708 EUJ327708 FEF327708 FOB327708 FXX327708 GHT327708 GRP327708 HBL327708 HLH327708 HVD327708 IEZ327708 IOV327708 IYR327708 JIN327708 JSJ327708 KCF327708 KMB327708 KVX327708 LFT327708 LPP327708 LZL327708 MJH327708 MTD327708 NCZ327708 NMV327708 NWR327708 OGN327708 OQJ327708 PAF327708 PKB327708 PTX327708 QDT327708 QNP327708 QXL327708 RHH327708 RRD327708 SAZ327708 SKV327708 SUR327708 TEN327708 TOJ327708 TYF327708 UIB327708 URX327708 VBT327708 VLP327708 VVL327708 WFH327708 WPD327708 WYZ327708 S393244 MN393244 WJ393244 AGF393244 AQB393244 AZX393244 BJT393244 BTP393244 CDL393244 CNH393244 CXD393244 DGZ393244 DQV393244 EAR393244 EKN393244 EUJ393244 FEF393244 FOB393244 FXX393244 GHT393244 GRP393244 HBL393244 HLH393244 HVD393244 IEZ393244 IOV393244 IYR393244 JIN393244 JSJ393244 KCF393244 KMB393244 KVX393244 LFT393244 LPP393244 LZL393244 MJH393244 MTD393244 NCZ393244 NMV393244 NWR393244 OGN393244 OQJ393244 PAF393244 PKB393244 PTX393244 QDT393244 QNP393244 QXL393244 RHH393244 RRD393244 SAZ393244 SKV393244 SUR393244 TEN393244 TOJ393244 TYF393244 UIB393244 URX393244 VBT393244 VLP393244 VVL393244 WFH393244 WPD393244 WYZ393244 S458780 MN458780 WJ458780 AGF458780 AQB458780 AZX458780 BJT458780 BTP458780 CDL458780 CNH458780 CXD458780 DGZ458780 DQV458780 EAR458780 EKN458780 EUJ458780 FEF458780 FOB458780 FXX458780 GHT458780 GRP458780 HBL458780 HLH458780 HVD458780 IEZ458780 IOV458780 IYR458780 JIN458780 JSJ458780 KCF458780 KMB458780 KVX458780 LFT458780 LPP458780 LZL458780 MJH458780 MTD458780 NCZ458780 NMV458780 NWR458780 OGN458780 OQJ458780 PAF458780 PKB458780 PTX458780 QDT458780 QNP458780 QXL458780 RHH458780 RRD458780 SAZ458780 SKV458780 SUR458780 TEN458780 TOJ458780 TYF458780 UIB458780 URX458780 VBT458780 VLP458780 VVL458780 WFH458780 WPD458780 WYZ458780 S524316 MN524316 WJ524316 AGF524316 AQB524316 AZX524316 BJT524316 BTP524316 CDL524316 CNH524316 CXD524316 DGZ524316 DQV524316 EAR524316 EKN524316 EUJ524316 FEF524316 FOB524316 FXX524316 GHT524316 GRP524316 HBL524316 HLH524316 HVD524316 IEZ524316 IOV524316 IYR524316 JIN524316 JSJ524316 KCF524316 KMB524316 KVX524316 LFT524316 LPP524316 LZL524316 MJH524316 MTD524316 NCZ524316 NMV524316 NWR524316 OGN524316 OQJ524316 PAF524316 PKB524316 PTX524316 QDT524316 QNP524316 QXL524316 RHH524316 RRD524316 SAZ524316 SKV524316 SUR524316 TEN524316 TOJ524316 TYF524316 UIB524316 URX524316 VBT524316 VLP524316 VVL524316 WFH524316 WPD524316 WYZ524316 S589852 MN589852 WJ589852 AGF589852 AQB589852 AZX589852 BJT589852 BTP589852 CDL589852 CNH589852 CXD589852 DGZ589852 DQV589852 EAR589852 EKN589852 EUJ589852 FEF589852 FOB589852 FXX589852 GHT589852 GRP589852 HBL589852 HLH589852 HVD589852 IEZ589852 IOV589852 IYR589852 JIN589852 JSJ589852 KCF589852 KMB589852 KVX589852 LFT589852 LPP589852 LZL589852 MJH589852 MTD589852 NCZ589852 NMV589852 NWR589852 OGN589852 OQJ589852 PAF589852 PKB589852 PTX589852 QDT589852 QNP589852 QXL589852 RHH589852 RRD589852 SAZ589852 SKV589852 SUR589852 TEN589852 TOJ589852 TYF589852 UIB589852 URX589852 VBT589852 VLP589852 VVL589852 WFH589852 WPD589852 WYZ589852 S655388 MN655388 WJ655388 AGF655388 AQB655388 AZX655388 BJT655388 BTP655388 CDL655388 CNH655388 CXD655388 DGZ655388 DQV655388 EAR655388 EKN655388 EUJ655388 FEF655388 FOB655388 FXX655388 GHT655388 GRP655388 HBL655388 HLH655388 HVD655388 IEZ655388 IOV655388 IYR655388 JIN655388 JSJ655388 KCF655388 KMB655388 KVX655388 LFT655388 LPP655388 LZL655388 MJH655388 MTD655388 NCZ655388 NMV655388 NWR655388 OGN655388 OQJ655388 PAF655388 PKB655388 PTX655388 QDT655388 QNP655388 QXL655388 RHH655388 RRD655388 SAZ655388 SKV655388 SUR655388 TEN655388 TOJ655388 TYF655388 UIB655388 URX655388 VBT655388 VLP655388 VVL655388 WFH655388 WPD655388 WYZ655388 S720924 MN720924 WJ720924 AGF720924 AQB720924 AZX720924 BJT720924 BTP720924 CDL720924 CNH720924 CXD720924 DGZ720924 DQV720924 EAR720924 EKN720924 EUJ720924 FEF720924 FOB720924 FXX720924 GHT720924 GRP720924 HBL720924 HLH720924 HVD720924 IEZ720924 IOV720924 IYR720924 JIN720924 JSJ720924 KCF720924 KMB720924 KVX720924 LFT720924 LPP720924 LZL720924 MJH720924 MTD720924 NCZ720924 NMV720924 NWR720924 OGN720924 OQJ720924 PAF720924 PKB720924 PTX720924 QDT720924 QNP720924 QXL720924 RHH720924 RRD720924 SAZ720924 SKV720924 SUR720924 TEN720924 TOJ720924 TYF720924 UIB720924 URX720924 VBT720924 VLP720924 VVL720924 WFH720924 WPD720924 WYZ720924 S786460 MN786460 WJ786460 AGF786460 AQB786460 AZX786460 BJT786460 BTP786460 CDL786460 CNH786460 CXD786460 DGZ786460 DQV786460 EAR786460 EKN786460 EUJ786460 FEF786460 FOB786460 FXX786460 GHT786460 GRP786460 HBL786460 HLH786460 HVD786460 IEZ786460 IOV786460 IYR786460 JIN786460 JSJ786460 KCF786460 KMB786460 KVX786460 LFT786460 LPP786460 LZL786460 MJH786460 MTD786460 NCZ786460 NMV786460 NWR786460 OGN786460 OQJ786460 PAF786460 PKB786460 PTX786460 QDT786460 QNP786460 QXL786460 RHH786460 RRD786460 SAZ786460 SKV786460 SUR786460 TEN786460 TOJ786460 TYF786460 UIB786460 URX786460 VBT786460 VLP786460 VVL786460 WFH786460 WPD786460 WYZ786460 S851996 MN851996 WJ851996 AGF851996 AQB851996 AZX851996 BJT851996 BTP851996 CDL851996 CNH851996 CXD851996 DGZ851996 DQV851996 EAR851996 EKN851996 EUJ851996 FEF851996 FOB851996 FXX851996 GHT851996 GRP851996 HBL851996 HLH851996 HVD851996 IEZ851996 IOV851996 IYR851996 JIN851996 JSJ851996 KCF851996 KMB851996 KVX851996 LFT851996 LPP851996 LZL851996 MJH851996 MTD851996 NCZ851996 NMV851996 NWR851996 OGN851996 OQJ851996 PAF851996 PKB851996 PTX851996 QDT851996 QNP851996 QXL851996 RHH851996 RRD851996 SAZ851996 SKV851996 SUR851996 TEN851996 TOJ851996 TYF851996 UIB851996 URX851996 VBT851996 VLP851996 VVL851996 WFH851996 WPD851996 WYZ851996 S917532 MN917532 WJ917532 AGF917532 AQB917532 AZX917532 BJT917532 BTP917532 CDL917532 CNH917532 CXD917532 DGZ917532 DQV917532 EAR917532 EKN917532 EUJ917532 FEF917532 FOB917532 FXX917532 GHT917532 GRP917532 HBL917532 HLH917532 HVD917532 IEZ917532 IOV917532 IYR917532 JIN917532 JSJ917532 KCF917532 KMB917532 KVX917532 LFT917532 LPP917532 LZL917532 MJH917532 MTD917532 NCZ917532 NMV917532 NWR917532 OGN917532 OQJ917532 PAF917532 PKB917532 PTX917532 QDT917532 QNP917532 QXL917532 RHH917532 RRD917532 SAZ917532 SKV917532 SUR917532 TEN917532 TOJ917532 TYF917532 UIB917532 URX917532 VBT917532 VLP917532 VVL917532 WFH917532 WPD917532 WYZ917532 S983068 MN983068 WJ983068 AGF983068 AQB983068 AZX983068 BJT983068 BTP983068 CDL983068 CNH983068 CXD983068 DGZ983068 DQV983068 EAR983068 EKN983068 EUJ983068 FEF983068 FOB983068 FXX983068 GHT983068 GRP983068 HBL983068 HLH983068 HVD983068 IEZ983068 IOV983068 IYR983068 JIN983068 JSJ983068 KCF983068 KMB983068 KVX983068 LFT983068 LPP983068 LZL983068 MJH983068 MTD983068 NCZ983068 NMV983068 NWR983068 OGN983068 OQJ983068 PAF983068 PKB983068 PTX983068 QDT983068 QNP983068 QXL983068 RHH983068 RRD983068 SAZ983068 SKV983068 SUR983068 TEN983068 TOJ983068 TYF983068 UIB983068 URX983068 VBT983068 VLP983068 VVL983068 WFH983068 WPD983068 WYZ983068 U524316 U589852 MP65564 WL65564 AGH65564 AQD65564 AZZ65564 BJV65564 BTR65564 CDN65564 CNJ65564 CXF65564 DHB65564 DQX65564 EAT65564 EKP65564 EUL65564 FEH65564 FOD65564 FXZ65564 GHV65564 GRR65564 HBN65564 HLJ65564 HVF65564 IFB65564 IOX65564 IYT65564 JIP65564 JSL65564 KCH65564 KMD65564 KVZ65564 LFV65564 LPR65564 LZN65564 MJJ65564 MTF65564 NDB65564 NMX65564 NWT65564 OGP65564 OQL65564 PAH65564 PKD65564 PTZ65564 QDV65564 QNR65564 QXN65564 RHJ65564 RRF65564 SBB65564 SKX65564 SUT65564 TEP65564 TOL65564 TYH65564 UID65564 URZ65564 VBV65564 VLR65564 VVN65564 WFJ65564 WPF65564 WZB65564 U655388 MP131100 WL131100 AGH131100 AQD131100 AZZ131100 BJV131100 BTR131100 CDN131100 CNJ131100 CXF131100 DHB131100 DQX131100 EAT131100 EKP131100 EUL131100 FEH131100 FOD131100 FXZ131100 GHV131100 GRR131100 HBN131100 HLJ131100 HVF131100 IFB131100 IOX131100 IYT131100 JIP131100 JSL131100 KCH131100 KMD131100 KVZ131100 LFV131100 LPR131100 LZN131100 MJJ131100 MTF131100 NDB131100 NMX131100 NWT131100 OGP131100 OQL131100 PAH131100 PKD131100 PTZ131100 QDV131100 QNR131100 QXN131100 RHJ131100 RRF131100 SBB131100 SKX131100 SUT131100 TEP131100 TOL131100 TYH131100 UID131100 URZ131100 VBV131100 VLR131100 VVN131100 WFJ131100 WPF131100 WZB131100 U720924 MP196636 WL196636 AGH196636 AQD196636 AZZ196636 BJV196636 BTR196636 CDN196636 CNJ196636 CXF196636 DHB196636 DQX196636 EAT196636 EKP196636 EUL196636 FEH196636 FOD196636 FXZ196636 GHV196636 GRR196636 HBN196636 HLJ196636 HVF196636 IFB196636 IOX196636 IYT196636 JIP196636 JSL196636 KCH196636 KMD196636 KVZ196636 LFV196636 LPR196636 LZN196636 MJJ196636 MTF196636 NDB196636 NMX196636 NWT196636 OGP196636 OQL196636 PAH196636 PKD196636 PTZ196636 QDV196636 QNR196636 QXN196636 RHJ196636 RRF196636 SBB196636 SKX196636 SUT196636 TEP196636 TOL196636 TYH196636 UID196636 URZ196636 VBV196636 VLR196636 VVN196636 WFJ196636 WPF196636 WZB196636 U786460 MP262172 WL262172 AGH262172 AQD262172 AZZ262172 BJV262172 BTR262172 CDN262172 CNJ262172 CXF262172 DHB262172 DQX262172 EAT262172 EKP262172 EUL262172 FEH262172 FOD262172 FXZ262172 GHV262172 GRR262172 HBN262172 HLJ262172 HVF262172 IFB262172 IOX262172 IYT262172 JIP262172 JSL262172 KCH262172 KMD262172 KVZ262172 LFV262172 LPR262172 LZN262172 MJJ262172 MTF262172 NDB262172 NMX262172 NWT262172 OGP262172 OQL262172 PAH262172 PKD262172 PTZ262172 QDV262172 QNR262172 QXN262172 RHJ262172 RRF262172 SBB262172 SKX262172 SUT262172 TEP262172 TOL262172 TYH262172 UID262172 URZ262172 VBV262172 VLR262172 VVN262172 WFJ262172 WPF262172 WZB262172 U851996 MP327708 WL327708 AGH327708 AQD327708 AZZ327708 BJV327708 BTR327708 CDN327708 CNJ327708 CXF327708 DHB327708 DQX327708 EAT327708 EKP327708 EUL327708 FEH327708 FOD327708 FXZ327708 GHV327708 GRR327708 HBN327708 HLJ327708 HVF327708 IFB327708 IOX327708 IYT327708 JIP327708 JSL327708 KCH327708 KMD327708 KVZ327708 LFV327708 LPR327708 LZN327708 MJJ327708 MTF327708 NDB327708 NMX327708 NWT327708 OGP327708 OQL327708 PAH327708 PKD327708 PTZ327708 QDV327708 QNR327708 QXN327708 RHJ327708 RRF327708 SBB327708 SKX327708 SUT327708 TEP327708 TOL327708 TYH327708 UID327708 URZ327708 VBV327708 VLR327708 VVN327708 WFJ327708 WPF327708 WZB327708 U917532 MP393244 WL393244 AGH393244 AQD393244 AZZ393244 BJV393244 BTR393244 CDN393244 CNJ393244 CXF393244 DHB393244 DQX393244 EAT393244 EKP393244 EUL393244 FEH393244 FOD393244 FXZ393244 GHV393244 GRR393244 HBN393244 HLJ393244 HVF393244 IFB393244 IOX393244 IYT393244 JIP393244 JSL393244 KCH393244 KMD393244 KVZ393244 LFV393244 LPR393244 LZN393244 MJJ393244 MTF393244 NDB393244 NMX393244 NWT393244 OGP393244 OQL393244 PAH393244 PKD393244 PTZ393244 QDV393244 QNR393244 QXN393244 RHJ393244 RRF393244 SBB393244 SKX393244 SUT393244 TEP393244 TOL393244 TYH393244 UID393244 URZ393244 VBV393244 VLR393244 VVN393244 WFJ393244 WPF393244 WZB393244 U983068 MP458780 WL458780 AGH458780 AQD458780 AZZ458780 BJV458780 BTR458780 CDN458780 CNJ458780 CXF458780 DHB458780 DQX458780 EAT458780 EKP458780 EUL458780 FEH458780 FOD458780 FXZ458780 GHV458780 GRR458780 HBN458780 HLJ458780 HVF458780 IFB458780 IOX458780 IYT458780 JIP458780 JSL458780 KCH458780 KMD458780 KVZ458780 LFV458780 LPR458780 LZN458780 MJJ458780 MTF458780 NDB458780 NMX458780 NWT458780 OGP458780 OQL458780 PAH458780 PKD458780 PTZ458780 QDV458780 QNR458780 QXN458780 RHJ458780 RRF458780 SBB458780 SKX458780 SUT458780 TEP458780 TOL458780 TYH458780 UID458780 URZ458780 VBV458780 VLR458780 VVN458780 WFJ458780 WPF458780 WZB458780 U65564 MP524316 WL524316 AGH524316 AQD524316 AZZ524316 BJV524316 BTR524316 CDN524316 CNJ524316 CXF524316 DHB524316 DQX524316 EAT524316 EKP524316 EUL524316 FEH524316 FOD524316 FXZ524316 GHV524316 GRR524316 HBN524316 HLJ524316 HVF524316 IFB524316 IOX524316 IYT524316 JIP524316 JSL524316 KCH524316 KMD524316 KVZ524316 LFV524316 LPR524316 LZN524316 MJJ524316 MTF524316 NDB524316 NMX524316 NWT524316 OGP524316 OQL524316 PAH524316 PKD524316 PTZ524316 QDV524316 QNR524316 QXN524316 RHJ524316 RRF524316 SBB524316 SKX524316 SUT524316 TEP524316 TOL524316 TYH524316 UID524316 URZ524316 VBV524316 VLR524316 VVN524316 WFJ524316 WPF524316 WZB524316 U131100 MP589852 WL589852 AGH589852 AQD589852 AZZ589852 BJV589852 BTR589852 CDN589852 CNJ589852 CXF589852 DHB589852 DQX589852 EAT589852 EKP589852 EUL589852 FEH589852 FOD589852 FXZ589852 GHV589852 GRR589852 HBN589852 HLJ589852 HVF589852 IFB589852 IOX589852 IYT589852 JIP589852 JSL589852 KCH589852 KMD589852 KVZ589852 LFV589852 LPR589852 LZN589852 MJJ589852 MTF589852 NDB589852 NMX589852 NWT589852 OGP589852 OQL589852 PAH589852 PKD589852 PTZ589852 QDV589852 QNR589852 QXN589852 RHJ589852 RRF589852 SBB589852 SKX589852 SUT589852 TEP589852 TOL589852 TYH589852 UID589852 URZ589852 VBV589852 VLR589852 VVN589852 WFJ589852 WPF589852 WZB589852 U196636 MP655388 WL655388 AGH655388 AQD655388 AZZ655388 BJV655388 BTR655388 CDN655388 CNJ655388 CXF655388 DHB655388 DQX655388 EAT655388 EKP655388 EUL655388 FEH655388 FOD655388 FXZ655388 GHV655388 GRR655388 HBN655388 HLJ655388 HVF655388 IFB655388 IOX655388 IYT655388 JIP655388 JSL655388 KCH655388 KMD655388 KVZ655388 LFV655388 LPR655388 LZN655388 MJJ655388 MTF655388 NDB655388 NMX655388 NWT655388 OGP655388 OQL655388 PAH655388 PKD655388 PTZ655388 QDV655388 QNR655388 QXN655388 RHJ655388 RRF655388 SBB655388 SKX655388 SUT655388 TEP655388 TOL655388 TYH655388 UID655388 URZ655388 VBV655388 VLR655388 VVN655388 WFJ655388 WPF655388 WZB655388 U262172 MP720924 WL720924 AGH720924 AQD720924 AZZ720924 BJV720924 BTR720924 CDN720924 CNJ720924 CXF720924 DHB720924 DQX720924 EAT720924 EKP720924 EUL720924 FEH720924 FOD720924 FXZ720924 GHV720924 GRR720924 HBN720924 HLJ720924 HVF720924 IFB720924 IOX720924 IYT720924 JIP720924 JSL720924 KCH720924 KMD720924 KVZ720924 LFV720924 LPR720924 LZN720924 MJJ720924 MTF720924 NDB720924 NMX720924 NWT720924 OGP720924 OQL720924 PAH720924 PKD720924 PTZ720924 QDV720924 QNR720924 QXN720924 RHJ720924 RRF720924 SBB720924 SKX720924 SUT720924 TEP720924 TOL720924 TYH720924 UID720924 URZ720924 VBV720924 VLR720924 VVN720924 WFJ720924 WPF720924 WZB720924 MP786460 WL786460 AGH786460 AQD786460 AZZ786460 BJV786460 BTR786460 CDN786460 CNJ786460 CXF786460 DHB786460 DQX786460 EAT786460 EKP786460 EUL786460 FEH786460 FOD786460 FXZ786460 GHV786460 GRR786460 HBN786460 HLJ786460 HVF786460 IFB786460 IOX786460 IYT786460 JIP786460 JSL786460 KCH786460 KMD786460 KVZ786460 LFV786460 LPR786460 LZN786460 MJJ786460 MTF786460 NDB786460 NMX786460 NWT786460 OGP786460 OQL786460 PAH786460 PKD786460 PTZ786460 QDV786460 QNR786460 QXN786460 RHJ786460 RRF786460 SBB786460 SKX786460 SUT786460 TEP786460 TOL786460 TYH786460 UID786460 URZ786460 VBV786460 VLR786460 VVN786460 WFJ786460 WPF786460 WZB786460 U327708 MP851996 WL851996 AGH851996 AQD851996 AZZ851996 BJV851996 BTR851996 CDN851996 CNJ851996 CXF851996 DHB851996 DQX851996 EAT851996 EKP851996 EUL851996 FEH851996 FOD851996 FXZ851996 GHV851996 GRR851996 HBN851996 HLJ851996 HVF851996 IFB851996 IOX851996 IYT851996 JIP851996 JSL851996 KCH851996 KMD851996 KVZ851996 LFV851996 LPR851996 LZN851996 MJJ851996 MTF851996 NDB851996 NMX851996 NWT851996 OGP851996 OQL851996 PAH851996 PKD851996 PTZ851996 QDV851996 QNR851996 QXN851996 RHJ851996 RRF851996 SBB851996 SKX851996 SUT851996 TEP851996 TOL851996 TYH851996 UID851996 URZ851996 VBV851996 VLR851996 VVN851996 WFJ851996 WPF851996 WZB851996 MP917532 WL917532 AGH917532 AQD917532 AZZ917532 BJV917532 BTR917532 CDN917532 CNJ917532 CXF917532 DHB917532 DQX917532 EAT917532 EKP917532 EUL917532 FEH917532 FOD917532 FXZ917532 GHV917532 GRR917532 HBN917532 HLJ917532 HVF917532 IFB917532 IOX917532 IYT917532 JIP917532 JSL917532 KCH917532 KMD917532 KVZ917532 LFV917532 LPR917532 LZN917532 MJJ917532 MTF917532 NDB917532 NMX917532 NWT917532 OGP917532 OQL917532 PAH917532 PKD917532 PTZ917532 QDV917532 QNR917532 QXN917532 RHJ917532 RRF917532 SBB917532 SKX917532 SUT917532 TEP917532 TOL917532 TYH917532 UID917532 URZ917532 VBV917532 VLR917532 VVN917532 WFJ917532 WPF917532 WZB917532 WZB983068 MP983068 WL983068 AGH983068 AQD983068 AZZ983068 BJV983068 BTR983068 CDN983068 CNJ983068 CXF983068 DHB983068 DQX983068 EAT983068 EKP983068 EUL983068 FEH983068 FOD983068 FXZ983068 GHV983068 GRR983068 HBN983068 HLJ983068 HVF983068 IFB983068 IOX983068 IYT983068 JIP983068 JSL983068 KCH983068 KMD983068 KVZ983068 LFV983068 LPR983068 LZN983068 MJJ983068 MTF983068 NDB983068 NMX983068 NWT983068 OGP983068 OQL983068 PAH983068 PKD983068 PTZ983068 QDV983068 QNR983068 QXN983068 RHJ983068 RRF983068 SBB983068 SKX983068 SUT983068 TEP983068 TOL983068 TYH983068 UID983068 URZ983068 VBV983068 VLR983068 VVN983068 WFJ983068 WPF983068 U393244 U24 S24 WZB24 MN24 AGF24 AQB24 AZX24 BJT24 BTP24 CDL24 CNH24 CXD24 DGZ24 DQV24 EAR24 EKN24 EUJ24 FEF24 FOB24 FXX24 GHT24 GRP24 HBL24 HLH24 HVD24 IEZ24 IOV24 IYR24 JIN24 JSJ24 KCF24 KMB24 KVX24 LFT24 LPP24 LZL24 MJH24 MTD24 NCZ24 NMV24 NWR24 OGN24 OQJ24 PAF24 PKB24 PTX24 QDT24 QNP24 QXL24 RHH24 RRD24 SAZ24 SKV24 SUR24 TEN24 TOJ24 TYF24 UIB24 URX24 VBT24 VLP24 VVL24 WFH24 WPD24 WYZ24 MP24 WJ24 WL24 AGH24 AQD24 AZZ24 BJV24 BTR24 CDN24 CNJ24 CXF24 DHB24 DQX24 EAT24 EKP24 EUL24 FEH24 FOD24 FXZ24 GHV24 GRR24 HBN24 HLJ24 HVF24 IFB24 IOX24 IYT24 JIP24 JSL24 KCH24 KMD24 KVZ24 LFV24 LPR24 LZN24 MJJ24 MTF24 NDB24 NMX24 NWT24 OGP24 OQL24 PAH24 PKD24 PTZ24 QDV24 QNR24 QXN24 RHJ24 RRF24 SBB24 SKX24 SUT24 TEP24 TOL24 TYH24 UID24 URZ24 VBV24 VLR24 VVN24 WFJ24 WPF24 U458780 Z65564 Z131100 Z196636 Z262172 Z327708 Z393244 Z458780 Z524316 Z589852 Z655388 Z720924 Z786460 Z851996 Z917532 Z983068 AB589852 AB655388 AB720924 AB786460 AB851996 AB917532 AB983068 AB65564 AB131100 AB196636 AB262172 AB327708 AB393244 AB458780 AB24 Z24 AB524316 AG65564 AG131100 AG196636 AG262172 AG327708 AG393244 AG458780 AG524316 AG589852 AG655388 AG720924 AG786460 AG851996 AG917532 AG983068 AI589852 AI655388 AI720924 AI786460 AI851996 AI917532 AI983068 AI65564 AI131100 AI196636 AI262172 AI327708 AI393244 AI458780 AI24 AG24 AI524316 AN65564 AN131100 AN196636 AN262172 AN327708 AN393244 AN458780 AN524316 AN589852 AN655388 AN720924 AN786460 AN851996 AN917532 AN983068 AP589852 AP655388 AP720924 AP786460 AP851996 AP917532 AP983068 AP65564 AP131100 AP196636 AP262172 AP327708 AP393244 AP458780 AP24 AN24 AP524316 AU65564 AU131100 AU196636 AU262172 AU327708 AU393244 AU458780 AU524316 AU589852 AU655388 AU720924 AU786460 AU851996 AU917532 AU983068 AW589852 AW655388 AW720924 AW786460 AW851996 AW917532 AW983068 AW65564 AW131100 AW196636 AW262172 AW327708 AW393244 AW458780 AW24 AU24 AW524316 BB65564 BB131100 BB196636 BB262172 BB327708 BB393244 BB458780 BB524316 BB589852 BB655388 BB720924 BB786460 BB851996 BB917532 BB983068 BD589852 BD655388 BD720924 BD786460 BD851996 BD917532 BD983068 BD65564 BD131100 BD196636 BD262172 BD327708 BD393244 BD458780 BD24 BB24 BD524316 BI65564 BI131100 BI196636 BI262172 BI327708 BI393244 BI458780 BI524316 BI589852 BI655388 BI720924 BI786460 BI851996 BI917532 BI983068 BK589852 BK655388 BK720924 BK786460 BK851996 BK917532 BK983068 BK65564 BK131100 BK196636 BK262172 BK327708 BK393244 BK458780 BK24 BI24 BK524316 BP65564 BP131100 BP196636 BP262172 BP327708 BP393244 BP458780 BP524316 BP589852 BP655388 BP720924 BP786460 BP851996 BP917532 BP983068 BR589852 BR655388 BR720924 BR786460 BR851996 BR917532 BR983068 BR65564 BR131100 BR196636 BR262172 BR327708 BR393244 BR458780 BR24 BP24 BR524316 BW65564 BW131100 BW196636 BW262172 BW327708 BW393244 BW458780 BW524316 BW589852 BW655388 BW720924 BW786460 BW851996 BW917532 BW983068 BY589852 BY655388 BY720924 BY786460 BY851996 BY917532 BY983068 BY65564 BY131100 BY196636 BY262172 BY327708 BY393244 BY458780 BY24 BW24 BY524316 CD65564 CD131100 CD196636 CD262172 CD327708 CD393244 CD458780 CD524316 CD589852 CD655388 CD720924 CD786460 CD851996 CD917532 CD983068 CF589852 CF655388 CF720924 CF786460 CF851996 CF917532 CF983068 CF65564 CF131100 CF196636 CF262172 CF327708 CF393244 CF458780 CF24 CD24 CF524316 CK65564 CK131100 CK196636 CK262172 CK327708 CK393244 CK458780 CK524316 CK589852 CK655388 CK720924 CK786460 CK851996 CK917532 CK983068 CM589852 CM655388 CM720924 CM786460 CM851996 CM917532 CM983068 CM65564 CM131100 CM196636 CM262172 CM327708 CM393244 CM458780 CM24 CK24 CM524316 CR65564 CR131100 CR196636 CR262172 CR327708 CR393244 CR458780 CR524316 CR589852 CR655388 CR720924 CR786460 CR851996 CR917532 CR983068 CT524316 CT589852 CT655388 CT720924 CT786460 CT851996 CT917532 CT983068 CT65564 CT131100 CT196636 CT262172 CT327708 CT393244 CT458780 CT24 CR24 MN28 S28 WZB28 WPF28 WFJ28 VVN28 VLR28 VBV28 URZ28 UID28 TYH28 TOL28 TEP28 SUT28 SKX28 SBB28 RRF28 RHJ28 QXN28 QNR28 QDV28 PTZ28 PKD28 PAH28 OQL28 OGP28 NWT28 NMX28 NDB28 MTF28 MJJ28 LZN28 LPR28 LFV28 KVZ28 KMD28 KCH28 JSL28 JIP28 IYT28 IOX28 IFB28 HVF28 HLJ28 HBN28 GRR28 GHV28 FXZ28 FOD28 FEH28 EUL28 EKP28 EAT28 DQX28 DHB28 CXF28 CNJ28 CDN28 BTR28 BJV28 AZZ28 AQD28 AGH28 WL28 WJ28 MP28 WYZ28 WPD28 WFH28 VVL28 VLP28 VBT28 URX28 UIB28 TYF28 TOJ28 TEN28 SUR28 SKV28 SAZ28 RRD28 RHH28 QXL28 QNP28 QDT28 PTX28 PKB28 PAF28 OQJ28 OGN28 NWR28 NMV28 NCZ28 MTD28 MJH28 LZL28 LPP28 LFT28 KVX28 KMB28 KCF28 JSJ28 JIN28 IYR28 IOV28 IEZ28 HVD28 HLH28 HBL28 GRP28 GHT28 FXX28 FOB28 FEF28 EUJ28 EKN28 EAR28 DQV28 DGZ28 CXD28 CNH28 CDL28 BTP28 BJT28 AZX28 AQB28 AGF28 U28 Z28 AB28 AG28 AI28 AN28 AP28 AU28 AW28 BB28 BD28 BI28 BK28 BP28 BR28 BW28 BY28 CD28 CF28 CK28 CM28 CR28 CT28 MN32 S32 WZB32 WPF32 WFJ32 VVN32 VLR32 VBV32 URZ32 UID32 TYH32 TOL32 TEP32 SUT32 SKX32 SBB32 RRF32 RHJ32 QXN32 QNR32 QDV32 PTZ32 PKD32 PAH32 OQL32 OGP32 NWT32 NMX32 NDB32 MTF32 MJJ32 LZN32 LPR32 LFV32 KVZ32 KMD32 KCH32 JSL32 JIP32 IYT32 IOX32 IFB32 HVF32 HLJ32 HBN32 GRR32 GHV32 FXZ32 FOD32 FEH32 EUL32 EKP32 EAT32 DQX32 DHB32 CXF32 CNJ32 CDN32 BTR32 BJV32 AZZ32 AQD32 AGH32 WL32 WJ32 MP32 WYZ32 WPD32 WFH32 VVL32 VLP32 VBT32 URX32 UIB32 TYF32 TOJ32 TEN32 SUR32 SKV32 SAZ32 RRD32 RHH32 QXL32 QNP32 QDT32 PTX32 PKB32 PAF32 OQJ32 OGN32 NWR32 NMV32 NCZ32 MTD32 MJH32 LZL32 LPP32 LFT32 KVX32 KMB32 KCF32 JSJ32 JIN32 IYR32 IOV32 IEZ32 HVD32 HLH32 HBL32 GRP32 GHT32 FXX32 FOB32 FEF32 EUJ32 EKN32 EAR32 DQV32 DGZ32 CXD32 CNH32 CDL32 BTP32 BJT32 AZX32 AQB32 AGF32 U32 Z32 AB32 AG32 AI32 AN32 AP32 AU32 AW32 BB32 BD32 BI32 BK32 BP32 BR32 BW32 BY32 CD32 CF32 CK32 CM32 CR32 CT3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4 MM65564 WI65564 AGE65564 AQA65564 AZW65564 BJS65564 BTO65564 CDK65564 CNG65564 CXC65564 DGY65564 DQU65564 EAQ65564 EKM65564 EUI65564 FEE65564 FOA65564 FXW65564 GHS65564 GRO65564 HBK65564 HLG65564 HVC65564 IEY65564 IOU65564 IYQ65564 JIM65564 JSI65564 KCE65564 KMA65564 KVW65564 LFS65564 LPO65564 LZK65564 MJG65564 MTC65564 NCY65564 NMU65564 NWQ65564 OGM65564 OQI65564 PAE65564 PKA65564 PTW65564 QDS65564 QNO65564 QXK65564 RHG65564 RRC65564 SAY65564 SKU65564 SUQ65564 TEM65564 TOI65564 TYE65564 UIA65564 URW65564 VBS65564 VLO65564 VVK65564 WFG65564 WPC65564 WYY65564 R131100 MM131100 WI131100 AGE131100 AQA131100 AZW131100 BJS131100 BTO131100 CDK131100 CNG131100 CXC131100 DGY131100 DQU131100 EAQ131100 EKM131100 EUI131100 FEE131100 FOA131100 FXW131100 GHS131100 GRO131100 HBK131100 HLG131100 HVC131100 IEY131100 IOU131100 IYQ131100 JIM131100 JSI131100 KCE131100 KMA131100 KVW131100 LFS131100 LPO131100 LZK131100 MJG131100 MTC131100 NCY131100 NMU131100 NWQ131100 OGM131100 OQI131100 PAE131100 PKA131100 PTW131100 QDS131100 QNO131100 QXK131100 RHG131100 RRC131100 SAY131100 SKU131100 SUQ131100 TEM131100 TOI131100 TYE131100 UIA131100 URW131100 VBS131100 VLO131100 VVK131100 WFG131100 WPC131100 WYY131100 R196636 MM196636 WI196636 AGE196636 AQA196636 AZW196636 BJS196636 BTO196636 CDK196636 CNG196636 CXC196636 DGY196636 DQU196636 EAQ196636 EKM196636 EUI196636 FEE196636 FOA196636 FXW196636 GHS196636 GRO196636 HBK196636 HLG196636 HVC196636 IEY196636 IOU196636 IYQ196636 JIM196636 JSI196636 KCE196636 KMA196636 KVW196636 LFS196636 LPO196636 LZK196636 MJG196636 MTC196636 NCY196636 NMU196636 NWQ196636 OGM196636 OQI196636 PAE196636 PKA196636 PTW196636 QDS196636 QNO196636 QXK196636 RHG196636 RRC196636 SAY196636 SKU196636 SUQ196636 TEM196636 TOI196636 TYE196636 UIA196636 URW196636 VBS196636 VLO196636 VVK196636 WFG196636 WPC196636 WYY196636 R262172 MM262172 WI262172 AGE262172 AQA262172 AZW262172 BJS262172 BTO262172 CDK262172 CNG262172 CXC262172 DGY262172 DQU262172 EAQ262172 EKM262172 EUI262172 FEE262172 FOA262172 FXW262172 GHS262172 GRO262172 HBK262172 HLG262172 HVC262172 IEY262172 IOU262172 IYQ262172 JIM262172 JSI262172 KCE262172 KMA262172 KVW262172 LFS262172 LPO262172 LZK262172 MJG262172 MTC262172 NCY262172 NMU262172 NWQ262172 OGM262172 OQI262172 PAE262172 PKA262172 PTW262172 QDS262172 QNO262172 QXK262172 RHG262172 RRC262172 SAY262172 SKU262172 SUQ262172 TEM262172 TOI262172 TYE262172 UIA262172 URW262172 VBS262172 VLO262172 VVK262172 WFG262172 WPC262172 WYY262172 R327708 MM327708 WI327708 AGE327708 AQA327708 AZW327708 BJS327708 BTO327708 CDK327708 CNG327708 CXC327708 DGY327708 DQU327708 EAQ327708 EKM327708 EUI327708 FEE327708 FOA327708 FXW327708 GHS327708 GRO327708 HBK327708 HLG327708 HVC327708 IEY327708 IOU327708 IYQ327708 JIM327708 JSI327708 KCE327708 KMA327708 KVW327708 LFS327708 LPO327708 LZK327708 MJG327708 MTC327708 NCY327708 NMU327708 NWQ327708 OGM327708 OQI327708 PAE327708 PKA327708 PTW327708 QDS327708 QNO327708 QXK327708 RHG327708 RRC327708 SAY327708 SKU327708 SUQ327708 TEM327708 TOI327708 TYE327708 UIA327708 URW327708 VBS327708 VLO327708 VVK327708 WFG327708 WPC327708 WYY327708 R393244 MM393244 WI393244 AGE393244 AQA393244 AZW393244 BJS393244 BTO393244 CDK393244 CNG393244 CXC393244 DGY393244 DQU393244 EAQ393244 EKM393244 EUI393244 FEE393244 FOA393244 FXW393244 GHS393244 GRO393244 HBK393244 HLG393244 HVC393244 IEY393244 IOU393244 IYQ393244 JIM393244 JSI393244 KCE393244 KMA393244 KVW393244 LFS393244 LPO393244 LZK393244 MJG393244 MTC393244 NCY393244 NMU393244 NWQ393244 OGM393244 OQI393244 PAE393244 PKA393244 PTW393244 QDS393244 QNO393244 QXK393244 RHG393244 RRC393244 SAY393244 SKU393244 SUQ393244 TEM393244 TOI393244 TYE393244 UIA393244 URW393244 VBS393244 VLO393244 VVK393244 WFG393244 WPC393244 WYY393244 R458780 MM458780 WI458780 AGE458780 AQA458780 AZW458780 BJS458780 BTO458780 CDK458780 CNG458780 CXC458780 DGY458780 DQU458780 EAQ458780 EKM458780 EUI458780 FEE458780 FOA458780 FXW458780 GHS458780 GRO458780 HBK458780 HLG458780 HVC458780 IEY458780 IOU458780 IYQ458780 JIM458780 JSI458780 KCE458780 KMA458780 KVW458780 LFS458780 LPO458780 LZK458780 MJG458780 MTC458780 NCY458780 NMU458780 NWQ458780 OGM458780 OQI458780 PAE458780 PKA458780 PTW458780 QDS458780 QNO458780 QXK458780 RHG458780 RRC458780 SAY458780 SKU458780 SUQ458780 TEM458780 TOI458780 TYE458780 UIA458780 URW458780 VBS458780 VLO458780 VVK458780 WFG458780 WPC458780 WYY458780 R524316 MM524316 WI524316 AGE524316 AQA524316 AZW524316 BJS524316 BTO524316 CDK524316 CNG524316 CXC524316 DGY524316 DQU524316 EAQ524316 EKM524316 EUI524316 FEE524316 FOA524316 FXW524316 GHS524316 GRO524316 HBK524316 HLG524316 HVC524316 IEY524316 IOU524316 IYQ524316 JIM524316 JSI524316 KCE524316 KMA524316 KVW524316 LFS524316 LPO524316 LZK524316 MJG524316 MTC524316 NCY524316 NMU524316 NWQ524316 OGM524316 OQI524316 PAE524316 PKA524316 PTW524316 QDS524316 QNO524316 QXK524316 RHG524316 RRC524316 SAY524316 SKU524316 SUQ524316 TEM524316 TOI524316 TYE524316 UIA524316 URW524316 VBS524316 VLO524316 VVK524316 WFG524316 WPC524316 WYY524316 R589852 MM589852 WI589852 AGE589852 AQA589852 AZW589852 BJS589852 BTO589852 CDK589852 CNG589852 CXC589852 DGY589852 DQU589852 EAQ589852 EKM589852 EUI589852 FEE589852 FOA589852 FXW589852 GHS589852 GRO589852 HBK589852 HLG589852 HVC589852 IEY589852 IOU589852 IYQ589852 JIM589852 JSI589852 KCE589852 KMA589852 KVW589852 LFS589852 LPO589852 LZK589852 MJG589852 MTC589852 NCY589852 NMU589852 NWQ589852 OGM589852 OQI589852 PAE589852 PKA589852 PTW589852 QDS589852 QNO589852 QXK589852 RHG589852 RRC589852 SAY589852 SKU589852 SUQ589852 TEM589852 TOI589852 TYE589852 UIA589852 URW589852 VBS589852 VLO589852 VVK589852 WFG589852 WPC589852 WYY589852 R655388 MM655388 WI655388 AGE655388 AQA655388 AZW655388 BJS655388 BTO655388 CDK655388 CNG655388 CXC655388 DGY655388 DQU655388 EAQ655388 EKM655388 EUI655388 FEE655388 FOA655388 FXW655388 GHS655388 GRO655388 HBK655388 HLG655388 HVC655388 IEY655388 IOU655388 IYQ655388 JIM655388 JSI655388 KCE655388 KMA655388 KVW655388 LFS655388 LPO655388 LZK655388 MJG655388 MTC655388 NCY655388 NMU655388 NWQ655388 OGM655388 OQI655388 PAE655388 PKA655388 PTW655388 QDS655388 QNO655388 QXK655388 RHG655388 RRC655388 SAY655388 SKU655388 SUQ655388 TEM655388 TOI655388 TYE655388 UIA655388 URW655388 VBS655388 VLO655388 VVK655388 WFG655388 WPC655388 WYY655388 R720924 MM720924 WI720924 AGE720924 AQA720924 AZW720924 BJS720924 BTO720924 CDK720924 CNG720924 CXC720924 DGY720924 DQU720924 EAQ720924 EKM720924 EUI720924 FEE720924 FOA720924 FXW720924 GHS720924 GRO720924 HBK720924 HLG720924 HVC720924 IEY720924 IOU720924 IYQ720924 JIM720924 JSI720924 KCE720924 KMA720924 KVW720924 LFS720924 LPO720924 LZK720924 MJG720924 MTC720924 NCY720924 NMU720924 NWQ720924 OGM720924 OQI720924 PAE720924 PKA720924 PTW720924 QDS720924 QNO720924 QXK720924 RHG720924 RRC720924 SAY720924 SKU720924 SUQ720924 TEM720924 TOI720924 TYE720924 UIA720924 URW720924 VBS720924 VLO720924 VVK720924 WFG720924 WPC720924 WYY720924 R786460 MM786460 WI786460 AGE786460 AQA786460 AZW786460 BJS786460 BTO786460 CDK786460 CNG786460 CXC786460 DGY786460 DQU786460 EAQ786460 EKM786460 EUI786460 FEE786460 FOA786460 FXW786460 GHS786460 GRO786460 HBK786460 HLG786460 HVC786460 IEY786460 IOU786460 IYQ786460 JIM786460 JSI786460 KCE786460 KMA786460 KVW786460 LFS786460 LPO786460 LZK786460 MJG786460 MTC786460 NCY786460 NMU786460 NWQ786460 OGM786460 OQI786460 PAE786460 PKA786460 PTW786460 QDS786460 QNO786460 QXK786460 RHG786460 RRC786460 SAY786460 SKU786460 SUQ786460 TEM786460 TOI786460 TYE786460 UIA786460 URW786460 VBS786460 VLO786460 VVK786460 WFG786460 WPC786460 WYY786460 R851996 MM851996 WI851996 AGE851996 AQA851996 AZW851996 BJS851996 BTO851996 CDK851996 CNG851996 CXC851996 DGY851996 DQU851996 EAQ851996 EKM851996 EUI851996 FEE851996 FOA851996 FXW851996 GHS851996 GRO851996 HBK851996 HLG851996 HVC851996 IEY851996 IOU851996 IYQ851996 JIM851996 JSI851996 KCE851996 KMA851996 KVW851996 LFS851996 LPO851996 LZK851996 MJG851996 MTC851996 NCY851996 NMU851996 NWQ851996 OGM851996 OQI851996 PAE851996 PKA851996 PTW851996 QDS851996 QNO851996 QXK851996 RHG851996 RRC851996 SAY851996 SKU851996 SUQ851996 TEM851996 TOI851996 TYE851996 UIA851996 URW851996 VBS851996 VLO851996 VVK851996 WFG851996 WPC851996 WYY851996 R917532 MM917532 WI917532 AGE917532 AQA917532 AZW917532 BJS917532 BTO917532 CDK917532 CNG917532 CXC917532 DGY917532 DQU917532 EAQ917532 EKM917532 EUI917532 FEE917532 FOA917532 FXW917532 GHS917532 GRO917532 HBK917532 HLG917532 HVC917532 IEY917532 IOU917532 IYQ917532 JIM917532 JSI917532 KCE917532 KMA917532 KVW917532 LFS917532 LPO917532 LZK917532 MJG917532 MTC917532 NCY917532 NMU917532 NWQ917532 OGM917532 OQI917532 PAE917532 PKA917532 PTW917532 QDS917532 QNO917532 QXK917532 RHG917532 RRC917532 SAY917532 SKU917532 SUQ917532 TEM917532 TOI917532 TYE917532 UIA917532 URW917532 VBS917532 VLO917532 VVK917532 WFG917532 WPC917532 WYY917532 R983068 MM983068 WI983068 AGE983068 AQA983068 AZW983068 BJS983068 BTO983068 CDK983068 CNG983068 CXC983068 DGY983068 DQU983068 EAQ983068 EKM983068 EUI983068 FEE983068 FOA983068 FXW983068 GHS983068 GRO983068 HBK983068 HLG983068 HVC983068 IEY983068 IOU983068 IYQ983068 JIM983068 JSI983068 KCE983068 KMA983068 KVW983068 LFS983068 LPO983068 LZK983068 MJG983068 MTC983068 NCY983068 NMU983068 NWQ983068 OGM983068 OQI983068 PAE983068 PKA983068 PTW983068 QDS983068 QNO983068 QXK983068 RHG983068 RRC983068 SAY983068 SKU983068 SUQ983068 TEM983068 TOI983068 TYE983068 UIA983068 URW983068 VBS983068 VLO983068 VVK983068 WFG983068 WPC983068 WYY983068 WZA983068 T65564 MO65564 WK65564 AGG65564 AQC65564 AZY65564 BJU65564 BTQ65564 CDM65564 CNI65564 CXE65564 DHA65564 DQW65564 EAS65564 EKO65564 EUK65564 FEG65564 FOC65564 FXY65564 GHU65564 GRQ65564 HBM65564 HLI65564 HVE65564 IFA65564 IOW65564 IYS65564 JIO65564 JSK65564 KCG65564 KMC65564 KVY65564 LFU65564 LPQ65564 LZM65564 MJI65564 MTE65564 NDA65564 NMW65564 NWS65564 OGO65564 OQK65564 PAG65564 PKC65564 PTY65564 QDU65564 QNQ65564 QXM65564 RHI65564 RRE65564 SBA65564 SKW65564 SUS65564 TEO65564 TOK65564 TYG65564 UIC65564 URY65564 VBU65564 VLQ65564 VVM65564 WFI65564 WPE65564 WZA65564 T131100 MO131100 WK131100 AGG131100 AQC131100 AZY131100 BJU131100 BTQ131100 CDM131100 CNI131100 CXE131100 DHA131100 DQW131100 EAS131100 EKO131100 EUK131100 FEG131100 FOC131100 FXY131100 GHU131100 GRQ131100 HBM131100 HLI131100 HVE131100 IFA131100 IOW131100 IYS131100 JIO131100 JSK131100 KCG131100 KMC131100 KVY131100 LFU131100 LPQ131100 LZM131100 MJI131100 MTE131100 NDA131100 NMW131100 NWS131100 OGO131100 OQK131100 PAG131100 PKC131100 PTY131100 QDU131100 QNQ131100 QXM131100 RHI131100 RRE131100 SBA131100 SKW131100 SUS131100 TEO131100 TOK131100 TYG131100 UIC131100 URY131100 VBU131100 VLQ131100 VVM131100 WFI131100 WPE131100 WZA131100 T196636 MO196636 WK196636 AGG196636 AQC196636 AZY196636 BJU196636 BTQ196636 CDM196636 CNI196636 CXE196636 DHA196636 DQW196636 EAS196636 EKO196636 EUK196636 FEG196636 FOC196636 FXY196636 GHU196636 GRQ196636 HBM196636 HLI196636 HVE196636 IFA196636 IOW196636 IYS196636 JIO196636 JSK196636 KCG196636 KMC196636 KVY196636 LFU196636 LPQ196636 LZM196636 MJI196636 MTE196636 NDA196636 NMW196636 NWS196636 OGO196636 OQK196636 PAG196636 PKC196636 PTY196636 QDU196636 QNQ196636 QXM196636 RHI196636 RRE196636 SBA196636 SKW196636 SUS196636 TEO196636 TOK196636 TYG196636 UIC196636 URY196636 VBU196636 VLQ196636 VVM196636 WFI196636 WPE196636 WZA196636 T262172 MO262172 WK262172 AGG262172 AQC262172 AZY262172 BJU262172 BTQ262172 CDM262172 CNI262172 CXE262172 DHA262172 DQW262172 EAS262172 EKO262172 EUK262172 FEG262172 FOC262172 FXY262172 GHU262172 GRQ262172 HBM262172 HLI262172 HVE262172 IFA262172 IOW262172 IYS262172 JIO262172 JSK262172 KCG262172 KMC262172 KVY262172 LFU262172 LPQ262172 LZM262172 MJI262172 MTE262172 NDA262172 NMW262172 NWS262172 OGO262172 OQK262172 PAG262172 PKC262172 PTY262172 QDU262172 QNQ262172 QXM262172 RHI262172 RRE262172 SBA262172 SKW262172 SUS262172 TEO262172 TOK262172 TYG262172 UIC262172 URY262172 VBU262172 VLQ262172 VVM262172 WFI262172 WPE262172 WZA262172 T327708 MO327708 WK327708 AGG327708 AQC327708 AZY327708 BJU327708 BTQ327708 CDM327708 CNI327708 CXE327708 DHA327708 DQW327708 EAS327708 EKO327708 EUK327708 FEG327708 FOC327708 FXY327708 GHU327708 GRQ327708 HBM327708 HLI327708 HVE327708 IFA327708 IOW327708 IYS327708 JIO327708 JSK327708 KCG327708 KMC327708 KVY327708 LFU327708 LPQ327708 LZM327708 MJI327708 MTE327708 NDA327708 NMW327708 NWS327708 OGO327708 OQK327708 PAG327708 PKC327708 PTY327708 QDU327708 QNQ327708 QXM327708 RHI327708 RRE327708 SBA327708 SKW327708 SUS327708 TEO327708 TOK327708 TYG327708 UIC327708 URY327708 VBU327708 VLQ327708 VVM327708 WFI327708 WPE327708 WZA327708 T393244 MO393244 WK393244 AGG393244 AQC393244 AZY393244 BJU393244 BTQ393244 CDM393244 CNI393244 CXE393244 DHA393244 DQW393244 EAS393244 EKO393244 EUK393244 FEG393244 FOC393244 FXY393244 GHU393244 GRQ393244 HBM393244 HLI393244 HVE393244 IFA393244 IOW393244 IYS393244 JIO393244 JSK393244 KCG393244 KMC393244 KVY393244 LFU393244 LPQ393244 LZM393244 MJI393244 MTE393244 NDA393244 NMW393244 NWS393244 OGO393244 OQK393244 PAG393244 PKC393244 PTY393244 QDU393244 QNQ393244 QXM393244 RHI393244 RRE393244 SBA393244 SKW393244 SUS393244 TEO393244 TOK393244 TYG393244 UIC393244 URY393244 VBU393244 VLQ393244 VVM393244 WFI393244 WPE393244 WZA393244 T458780 MO458780 WK458780 AGG458780 AQC458780 AZY458780 BJU458780 BTQ458780 CDM458780 CNI458780 CXE458780 DHA458780 DQW458780 EAS458780 EKO458780 EUK458780 FEG458780 FOC458780 FXY458780 GHU458780 GRQ458780 HBM458780 HLI458780 HVE458780 IFA458780 IOW458780 IYS458780 JIO458780 JSK458780 KCG458780 KMC458780 KVY458780 LFU458780 LPQ458780 LZM458780 MJI458780 MTE458780 NDA458780 NMW458780 NWS458780 OGO458780 OQK458780 PAG458780 PKC458780 PTY458780 QDU458780 QNQ458780 QXM458780 RHI458780 RRE458780 SBA458780 SKW458780 SUS458780 TEO458780 TOK458780 TYG458780 UIC458780 URY458780 VBU458780 VLQ458780 VVM458780 WFI458780 WPE458780 WZA458780 T524316 MO524316 WK524316 AGG524316 AQC524316 AZY524316 BJU524316 BTQ524316 CDM524316 CNI524316 CXE524316 DHA524316 DQW524316 EAS524316 EKO524316 EUK524316 FEG524316 FOC524316 FXY524316 GHU524316 GRQ524316 HBM524316 HLI524316 HVE524316 IFA524316 IOW524316 IYS524316 JIO524316 JSK524316 KCG524316 KMC524316 KVY524316 LFU524316 LPQ524316 LZM524316 MJI524316 MTE524316 NDA524316 NMW524316 NWS524316 OGO524316 OQK524316 PAG524316 PKC524316 PTY524316 QDU524316 QNQ524316 QXM524316 RHI524316 RRE524316 SBA524316 SKW524316 SUS524316 TEO524316 TOK524316 TYG524316 UIC524316 URY524316 VBU524316 VLQ524316 VVM524316 WFI524316 WPE524316 WZA524316 T589852 MO589852 WK589852 AGG589852 AQC589852 AZY589852 BJU589852 BTQ589852 CDM589852 CNI589852 CXE589852 DHA589852 DQW589852 EAS589852 EKO589852 EUK589852 FEG589852 FOC589852 FXY589852 GHU589852 GRQ589852 HBM589852 HLI589852 HVE589852 IFA589852 IOW589852 IYS589852 JIO589852 JSK589852 KCG589852 KMC589852 KVY589852 LFU589852 LPQ589852 LZM589852 MJI589852 MTE589852 NDA589852 NMW589852 NWS589852 OGO589852 OQK589852 PAG589852 PKC589852 PTY589852 QDU589852 QNQ589852 QXM589852 RHI589852 RRE589852 SBA589852 SKW589852 SUS589852 TEO589852 TOK589852 TYG589852 UIC589852 URY589852 VBU589852 VLQ589852 VVM589852 WFI589852 WPE589852 WZA589852 T655388 MO655388 WK655388 AGG655388 AQC655388 AZY655388 BJU655388 BTQ655388 CDM655388 CNI655388 CXE655388 DHA655388 DQW655388 EAS655388 EKO655388 EUK655388 FEG655388 FOC655388 FXY655388 GHU655388 GRQ655388 HBM655388 HLI655388 HVE655388 IFA655388 IOW655388 IYS655388 JIO655388 JSK655388 KCG655388 KMC655388 KVY655388 LFU655388 LPQ655388 LZM655388 MJI655388 MTE655388 NDA655388 NMW655388 NWS655388 OGO655388 OQK655388 PAG655388 PKC655388 PTY655388 QDU655388 QNQ655388 QXM655388 RHI655388 RRE655388 SBA655388 SKW655388 SUS655388 TEO655388 TOK655388 TYG655388 UIC655388 URY655388 VBU655388 VLQ655388 VVM655388 WFI655388 WPE655388 WZA655388 T720924 MO720924 WK720924 AGG720924 AQC720924 AZY720924 BJU720924 BTQ720924 CDM720924 CNI720924 CXE720924 DHA720924 DQW720924 EAS720924 EKO720924 EUK720924 FEG720924 FOC720924 FXY720924 GHU720924 GRQ720924 HBM720924 HLI720924 HVE720924 IFA720924 IOW720924 IYS720924 JIO720924 JSK720924 KCG720924 KMC720924 KVY720924 LFU720924 LPQ720924 LZM720924 MJI720924 MTE720924 NDA720924 NMW720924 NWS720924 OGO720924 OQK720924 PAG720924 PKC720924 PTY720924 QDU720924 QNQ720924 QXM720924 RHI720924 RRE720924 SBA720924 SKW720924 SUS720924 TEO720924 TOK720924 TYG720924 UIC720924 URY720924 VBU720924 VLQ720924 VVM720924 WFI720924 WPE720924 WZA720924 T786460 MO786460 WK786460 AGG786460 AQC786460 AZY786460 BJU786460 BTQ786460 CDM786460 CNI786460 CXE786460 DHA786460 DQW786460 EAS786460 EKO786460 EUK786460 FEG786460 FOC786460 FXY786460 GHU786460 GRQ786460 HBM786460 HLI786460 HVE786460 IFA786460 IOW786460 IYS786460 JIO786460 JSK786460 KCG786460 KMC786460 KVY786460 LFU786460 LPQ786460 LZM786460 MJI786460 MTE786460 NDA786460 NMW786460 NWS786460 OGO786460 OQK786460 PAG786460 PKC786460 PTY786460 QDU786460 QNQ786460 QXM786460 RHI786460 RRE786460 SBA786460 SKW786460 SUS786460 TEO786460 TOK786460 TYG786460 UIC786460 URY786460 VBU786460 VLQ786460 VVM786460 WFI786460 WPE786460 WZA786460 T851996 MO851996 WK851996 AGG851996 AQC851996 AZY851996 BJU851996 BTQ851996 CDM851996 CNI851996 CXE851996 DHA851996 DQW851996 EAS851996 EKO851996 EUK851996 FEG851996 FOC851996 FXY851996 GHU851996 GRQ851996 HBM851996 HLI851996 HVE851996 IFA851996 IOW851996 IYS851996 JIO851996 JSK851996 KCG851996 KMC851996 KVY851996 LFU851996 LPQ851996 LZM851996 MJI851996 MTE851996 NDA851996 NMW851996 NWS851996 OGO851996 OQK851996 PAG851996 PKC851996 PTY851996 QDU851996 QNQ851996 QXM851996 RHI851996 RRE851996 SBA851996 SKW851996 SUS851996 TEO851996 TOK851996 TYG851996 UIC851996 URY851996 VBU851996 VLQ851996 VVM851996 WFI851996 WPE851996 WZA851996 T917532 MO917532 WK917532 AGG917532 AQC917532 AZY917532 BJU917532 BTQ917532 CDM917532 CNI917532 CXE917532 DHA917532 DQW917532 EAS917532 EKO917532 EUK917532 FEG917532 FOC917532 FXY917532 GHU917532 GRQ917532 HBM917532 HLI917532 HVE917532 IFA917532 IOW917532 IYS917532 JIO917532 JSK917532 KCG917532 KMC917532 KVY917532 LFU917532 LPQ917532 LZM917532 MJI917532 MTE917532 NDA917532 NMW917532 NWS917532 OGO917532 OQK917532 PAG917532 PKC917532 PTY917532 QDU917532 QNQ917532 QXM917532 RHI917532 RRE917532 SBA917532 SKW917532 SUS917532 TEO917532 TOK917532 TYG917532 UIC917532 URY917532 VBU917532 VLQ917532 VVM917532 WFI917532 WPE917532 WZA917532 T983068 MO983068 WK983068 AGG983068 AQC983068 AZY983068 BJU983068 BTQ983068 CDM983068 CNI983068 CXE983068 DHA983068 DQW983068 EAS983068 EKO983068 EUK983068 FEG983068 FOC983068 FXY983068 GHU983068 GRQ983068 HBM983068 HLI983068 HVE983068 IFA983068 IOW983068 IYS983068 JIO983068 JSK983068 KCG983068 KMC983068 KVY983068 LFU983068 LPQ983068 LZM983068 MJI983068 MTE983068 NDA983068 NMW983068 NWS983068 OGO983068 OQK983068 PAG983068 PKC983068 PTY983068 QDU983068 QNQ983068 QXM983068 RHI983068 RRE983068 SBA983068 SKW983068 SUS983068 TEO983068 TOK983068 TYG983068 UIC983068 URY983068 VBU983068 VLQ983068 VVM983068 WFI983068 WPE983068 WPE24 R24 MM24 WI24 AGE24 AQA24 AZW24 BJS24 BTO24 CDK24 CNG24 CXC24 DGY24 DQU24 EAQ24 EKM24 EUI24 FEE24 FOA24 FXW24 GHS24 GRO24 HBK24 HLG24 HVC24 IEY24 IOU24 IYQ24 JIM24 JSI24 KCE24 KMA24 KVW24 LFS24 LPO24 LZK24 MJG24 MTC24 NCY24 NMU24 NWQ24 OGM24 OQI24 PAE24 PKA24 PTW24 QDS24 QNO24 QXK24 RHG24 RRC24 SAY24 SKU24 SUQ24 TEM24 TOI24 TYE24 UIA24 URW24 VBS24 VLO24 VVK24 WFG24 WPC24 WYY24 WZA24 MO24 WK24 AGG24 AQC24 AZY24 BJU24 BTQ24 CDM24 CNI24 CXE24 DHA24 DQW24 EAS24 EKO24 EUK24 FEG24 FOC24 FXY24 GHU24 GRQ24 HBM24 HLI24 HVE24 IFA24 IOW24 IYS24 JIO24 JSK24 KCG24 KMC24 KVY24 LFU24 LPQ24 LZM24 MJI24 MTE24 NDA24 NMW24 NWS24 OGO24 OQK24 PAG24 PKC24 PTY24 QDU24 QNQ24 QXM24 RHI24 RRE24 SBA24 SKW24 SUS24 TEO24 TOK24 TYG24 UIC24 URY24 VBU24 VLQ24 VVM24 WFI24 Y65564 Y131100 Y196636 Y262172 Y327708 Y393244 Y458780 Y524316 Y589852 Y655388 Y720924 Y786460 Y851996 Y917532 Y983068 AA65564 AA131100 AA196636 AA262172 AA327708 AA393244 AA458780 AA524316 AA589852 AA655388 AA720924 AA786460 AA851996 AA917532 AA983068 Y24 AF65564 AF131100 AF196636 AF262172 AF327708 AF393244 AF458780 AF524316 AF589852 AF655388 AF720924 AF786460 AF851996 AF917532 AF983068 AH65564 AH131100 AH196636 AH262172 AH327708 AH393244 AH458780 AH524316 AH589852 AH655388 AH720924 AH786460 AH851996 AH917532 AH983068 AF24 AM65564 AM131100 AM196636 AM262172 AM327708 AM393244 AM458780 AM524316 AM589852 AM655388 AM720924 AM786460 AM851996 AM917532 AM983068 AO65564 AO131100 AO196636 AO262172 AO327708 AO393244 AO458780 AO524316 AO589852 AO655388 AO720924 AO786460 AO851996 AO917532 AO983068 AM24 AT65564 AT131100 AT196636 AT262172 AT327708 AT393244 AT458780 AT524316 AT589852 AT655388 AT720924 AT786460 AT851996 AT917532 AT983068 AV65564 AV131100 AV196636 AV262172 AV327708 AV393244 AV458780 AV524316 AV589852 AV655388 AV720924 AV786460 AV851996 AV917532 AV983068 AT24 BA65564 BA131100 BA196636 BA262172 BA327708 BA393244 BA458780 BA524316 BA589852 BA655388 BA720924 BA786460 BA851996 BA917532 BA983068 BC65564 BC131100 BC196636 BC262172 BC327708 BC393244 BC458780 BC524316 BC589852 BC655388 BC720924 BC786460 BC851996 BC917532 BC983068 BA24 BH65564 BH131100 BH196636 BH262172 BH327708 BH393244 BH458780 BH524316 BH589852 BH655388 BH720924 BH786460 BH851996 BH917532 BH983068 BJ65564 BJ131100 BJ196636 BJ262172 BJ327708 BJ393244 BJ458780 BJ524316 BJ589852 BJ655388 BJ720924 BJ786460 BJ851996 BJ917532 BJ983068 BH24 BO65564 BO131100 BO196636 BO262172 BO327708 BO393244 BO458780 BO524316 BO589852 BO655388 BO720924 BO786460 BO851996 BO917532 BO983068 BQ65564 BQ131100 BQ196636 BQ262172 BQ327708 BQ393244 BQ458780 BQ524316 BQ589852 BQ655388 BQ720924 BQ786460 BQ851996 BQ917532 BQ983068 BO24 BV65564 BV131100 BV196636 BV262172 BV327708 BV393244 BV458780 BV524316 BV589852 BV655388 BV720924 BV786460 BV851996 BV917532 BV983068 BX65564 BX131100 BX196636 BX262172 BX327708 BX393244 BX458780 BX524316 BX589852 BX655388 BX720924 BX786460 BX851996 BX917532 BX983068 BV24 CC65564 CC131100 CC196636 CC262172 CC327708 CC393244 CC458780 CC524316 CC589852 CC655388 CC720924 CC786460 CC851996 CC917532 CC983068 CE65564 CE131100 CE196636 CE262172 CE327708 CE393244 CE458780 CE524316 CE589852 CE655388 CE720924 CE786460 CE851996 CE917532 CE983068 CC24 CJ65564 CJ131100 CJ196636 CJ262172 CJ327708 CJ393244 CJ458780 CJ524316 CJ589852 CJ655388 CJ720924 CJ786460 CJ851996 CJ917532 CJ983068 CL65564 CL131100 CL196636 CL262172 CL327708 CL393244 CL458780 CL524316 CL589852 CL655388 CL720924 CL786460 CL851996 CL917532 CL983068 CJ24 CQ65564 CQ131100 CQ196636 CQ262172 CQ327708 CQ393244 CQ458780 CQ524316 CQ589852 CQ655388 CQ720924 CQ786460 CQ851996 CQ917532 CQ983068 CS65564 CS131100 CS196636 CS262172 CS327708 CS393244 CS458780 CS524316 CS589852 CS655388 CS720924 CS786460 CS851996 CS917532 CS983068 CQ24 R28 WZA28 WPE28 WFI28 VVM28 VLQ28 VBU28 URY28 UIC28 TYG28 TOK28 TEO28 SUS28 SKW28 SBA28 RRE28 RHI28 QXM28 QNQ28 QDU28 PTY28 PKC28 PAG28 OQK28 OGO28 NWS28 NMW28 NDA28 MTE28 MJI28 LZM28 LPQ28 LFU28 KVY28 KMC28 KCG28 JSK28 JIO28 IYS28 IOW28 IFA28 HVE28 HLI28 HBM28 GRQ28 GHU28 FXY28 FOC28 FEG28 EUK28 EKO28 EAS28 DQW28 DHA28 CXE28 CNI28 CDM28 BTQ28 BJU28 AZY28 AQC28 AGG28 WK28 MO28 T28 WYY28 WPC28 WFG28 VVK28 VLO28 VBS28 URW28 UIA28 TYE28 TOI28 TEM28 SUQ28 SKU28 SAY28 RRC28 RHG28 QXK28 QNO28 QDS28 PTW28 PKA28 PAE28 OQI28 OGM28 NWQ28 NMU28 NCY28 MTC28 MJG28 LZK28 LPO28 LFS28 KVW28 KMA28 KCE28 JSI28 JIM28 IYQ28 IOU28 IEY28 HVC28 HLG28 HBK28 GRO28 GHS28 FXW28 FOA28 FEE28 EUI28 EKM28 EAQ28 DQU28 DGY28 CXC28 CNG28 CDK28 BTO28 BJS28 AZW28 AQA28 AGE28 WI28 MM28 Y28 AA28 AF28 AH28 AM28 AO28 AT28 AV28 BA28 BC28 BH28 BJ28 BO28 BQ28 BV28 BX28 CC28 CE28 CJ28 CL28 CQ28 CS28 R32 WZA32 WPE32 WFI32 VVM32 VLQ32 VBU32 URY32 UIC32 TYG32 TOK32 TEO32 SUS32 SKW32 SBA32 RRE32 RHI32 QXM32 QNQ32 QDU32 PTY32 PKC32 PAG32 OQK32 OGO32 NWS32 NMW32 NDA32 MTE32 MJI32 LZM32 LPQ32 LFU32 KVY32 KMC32 KCG32 JSK32 JIO32 IYS32 IOW32 IFA32 HVE32 HLI32 HBM32 GRQ32 GHU32 FXY32 FOC32 FEG32 EUK32 EKO32 EAS32 DQW32 DHA32 CXE32 CNI32 CDM32 BTQ32 BJU32 AZY32 AQC32 AGG32 WK32 MO32 T32 WYY32 WPC32 WFG32 VVK32 VLO32 VBS32 URW32 UIA32 TYE32 TOI32 TEM32 SUQ32 SKU32 SAY32 RRC32 RHG32 QXK32 QNO32 QDS32 PTW32 PKA32 PAE32 OQI32 OGM32 NWQ32 NMU32 NCY32 MTC32 MJG32 LZK32 LPO32 LFS32 KVW32 KMA32 KCE32 JSI32 JIM32 IYQ32 IOU32 IEY32 HVC32 HLG32 HBK32 GRO32 GHS32 FXW32 FOA32 FEE32 EUI32 EKM32 EAQ32 DQU32 DGY32 CXC32 CNG32 CDK32 BTO32 BJS32 AZW32 AQA32 AGE32 WI32 MM32 Y32 AA32 AF32 AH32 AM32 AO32 AT32 AV32 BA32 BC32 BH32 BJ32 BO32 BQ32 BV32 BX32 CC32 CE32 CJ32 CL32 CQ32 CS32"/>
    <dataValidation type="list" allowBlank="1" showInputMessage="1" showErrorMessage="1" errorTitle="Ошибка" error="Выберите значение из списка" sqref="WYT983068 M65564 MH65564 WD65564 AFZ65564 APV65564 AZR65564 BJN65564 BTJ65564 CDF65564 CNB65564 CWX65564 DGT65564 DQP65564 EAL65564 EKH65564 EUD65564 FDZ65564 FNV65564 FXR65564 GHN65564 GRJ65564 HBF65564 HLB65564 HUX65564 IET65564 IOP65564 IYL65564 JIH65564 JSD65564 KBZ65564 KLV65564 KVR65564 LFN65564 LPJ65564 LZF65564 MJB65564 MSX65564 NCT65564 NMP65564 NWL65564 OGH65564 OQD65564 OZZ65564 PJV65564 PTR65564 QDN65564 QNJ65564 QXF65564 RHB65564 RQX65564 SAT65564 SKP65564 SUL65564 TEH65564 TOD65564 TXZ65564 UHV65564 URR65564 VBN65564 VLJ65564 VVF65564 WFB65564 WOX65564 WYT65564 M131100 MH131100 WD131100 AFZ131100 APV131100 AZR131100 BJN131100 BTJ131100 CDF131100 CNB131100 CWX131100 DGT131100 DQP131100 EAL131100 EKH131100 EUD131100 FDZ131100 FNV131100 FXR131100 GHN131100 GRJ131100 HBF131100 HLB131100 HUX131100 IET131100 IOP131100 IYL131100 JIH131100 JSD131100 KBZ131100 KLV131100 KVR131100 LFN131100 LPJ131100 LZF131100 MJB131100 MSX131100 NCT131100 NMP131100 NWL131100 OGH131100 OQD131100 OZZ131100 PJV131100 PTR131100 QDN131100 QNJ131100 QXF131100 RHB131100 RQX131100 SAT131100 SKP131100 SUL131100 TEH131100 TOD131100 TXZ131100 UHV131100 URR131100 VBN131100 VLJ131100 VVF131100 WFB131100 WOX131100 WYT131100 M196636 MH196636 WD196636 AFZ196636 APV196636 AZR196636 BJN196636 BTJ196636 CDF196636 CNB196636 CWX196636 DGT196636 DQP196636 EAL196636 EKH196636 EUD196636 FDZ196636 FNV196636 FXR196636 GHN196636 GRJ196636 HBF196636 HLB196636 HUX196636 IET196636 IOP196636 IYL196636 JIH196636 JSD196636 KBZ196636 KLV196636 KVR196636 LFN196636 LPJ196636 LZF196636 MJB196636 MSX196636 NCT196636 NMP196636 NWL196636 OGH196636 OQD196636 OZZ196636 PJV196636 PTR196636 QDN196636 QNJ196636 QXF196636 RHB196636 RQX196636 SAT196636 SKP196636 SUL196636 TEH196636 TOD196636 TXZ196636 UHV196636 URR196636 VBN196636 VLJ196636 VVF196636 WFB196636 WOX196636 WYT196636 M262172 MH262172 WD262172 AFZ262172 APV262172 AZR262172 BJN262172 BTJ262172 CDF262172 CNB262172 CWX262172 DGT262172 DQP262172 EAL262172 EKH262172 EUD262172 FDZ262172 FNV262172 FXR262172 GHN262172 GRJ262172 HBF262172 HLB262172 HUX262172 IET262172 IOP262172 IYL262172 JIH262172 JSD262172 KBZ262172 KLV262172 KVR262172 LFN262172 LPJ262172 LZF262172 MJB262172 MSX262172 NCT262172 NMP262172 NWL262172 OGH262172 OQD262172 OZZ262172 PJV262172 PTR262172 QDN262172 QNJ262172 QXF262172 RHB262172 RQX262172 SAT262172 SKP262172 SUL262172 TEH262172 TOD262172 TXZ262172 UHV262172 URR262172 VBN262172 VLJ262172 VVF262172 WFB262172 WOX262172 WYT262172 M327708 MH327708 WD327708 AFZ327708 APV327708 AZR327708 BJN327708 BTJ327708 CDF327708 CNB327708 CWX327708 DGT327708 DQP327708 EAL327708 EKH327708 EUD327708 FDZ327708 FNV327708 FXR327708 GHN327708 GRJ327708 HBF327708 HLB327708 HUX327708 IET327708 IOP327708 IYL327708 JIH327708 JSD327708 KBZ327708 KLV327708 KVR327708 LFN327708 LPJ327708 LZF327708 MJB327708 MSX327708 NCT327708 NMP327708 NWL327708 OGH327708 OQD327708 OZZ327708 PJV327708 PTR327708 QDN327708 QNJ327708 QXF327708 RHB327708 RQX327708 SAT327708 SKP327708 SUL327708 TEH327708 TOD327708 TXZ327708 UHV327708 URR327708 VBN327708 VLJ327708 VVF327708 WFB327708 WOX327708 WYT327708 M393244 MH393244 WD393244 AFZ393244 APV393244 AZR393244 BJN393244 BTJ393244 CDF393244 CNB393244 CWX393244 DGT393244 DQP393244 EAL393244 EKH393244 EUD393244 FDZ393244 FNV393244 FXR393244 GHN393244 GRJ393244 HBF393244 HLB393244 HUX393244 IET393244 IOP393244 IYL393244 JIH393244 JSD393244 KBZ393244 KLV393244 KVR393244 LFN393244 LPJ393244 LZF393244 MJB393244 MSX393244 NCT393244 NMP393244 NWL393244 OGH393244 OQD393244 OZZ393244 PJV393244 PTR393244 QDN393244 QNJ393244 QXF393244 RHB393244 RQX393244 SAT393244 SKP393244 SUL393244 TEH393244 TOD393244 TXZ393244 UHV393244 URR393244 VBN393244 VLJ393244 VVF393244 WFB393244 WOX393244 WYT393244 M458780 MH458780 WD458780 AFZ458780 APV458780 AZR458780 BJN458780 BTJ458780 CDF458780 CNB458780 CWX458780 DGT458780 DQP458780 EAL458780 EKH458780 EUD458780 FDZ458780 FNV458780 FXR458780 GHN458780 GRJ458780 HBF458780 HLB458780 HUX458780 IET458780 IOP458780 IYL458780 JIH458780 JSD458780 KBZ458780 KLV458780 KVR458780 LFN458780 LPJ458780 LZF458780 MJB458780 MSX458780 NCT458780 NMP458780 NWL458780 OGH458780 OQD458780 OZZ458780 PJV458780 PTR458780 QDN458780 QNJ458780 QXF458780 RHB458780 RQX458780 SAT458780 SKP458780 SUL458780 TEH458780 TOD458780 TXZ458780 UHV458780 URR458780 VBN458780 VLJ458780 VVF458780 WFB458780 WOX458780 WYT458780 M524316 MH524316 WD524316 AFZ524316 APV524316 AZR524316 BJN524316 BTJ524316 CDF524316 CNB524316 CWX524316 DGT524316 DQP524316 EAL524316 EKH524316 EUD524316 FDZ524316 FNV524316 FXR524316 GHN524316 GRJ524316 HBF524316 HLB524316 HUX524316 IET524316 IOP524316 IYL524316 JIH524316 JSD524316 KBZ524316 KLV524316 KVR524316 LFN524316 LPJ524316 LZF524316 MJB524316 MSX524316 NCT524316 NMP524316 NWL524316 OGH524316 OQD524316 OZZ524316 PJV524316 PTR524316 QDN524316 QNJ524316 QXF524316 RHB524316 RQX524316 SAT524316 SKP524316 SUL524316 TEH524316 TOD524316 TXZ524316 UHV524316 URR524316 VBN524316 VLJ524316 VVF524316 WFB524316 WOX524316 WYT524316 M589852 MH589852 WD589852 AFZ589852 APV589852 AZR589852 BJN589852 BTJ589852 CDF589852 CNB589852 CWX589852 DGT589852 DQP589852 EAL589852 EKH589852 EUD589852 FDZ589852 FNV589852 FXR589852 GHN589852 GRJ589852 HBF589852 HLB589852 HUX589852 IET589852 IOP589852 IYL589852 JIH589852 JSD589852 KBZ589852 KLV589852 KVR589852 LFN589852 LPJ589852 LZF589852 MJB589852 MSX589852 NCT589852 NMP589852 NWL589852 OGH589852 OQD589852 OZZ589852 PJV589852 PTR589852 QDN589852 QNJ589852 QXF589852 RHB589852 RQX589852 SAT589852 SKP589852 SUL589852 TEH589852 TOD589852 TXZ589852 UHV589852 URR589852 VBN589852 VLJ589852 VVF589852 WFB589852 WOX589852 WYT589852 M655388 MH655388 WD655388 AFZ655388 APV655388 AZR655388 BJN655388 BTJ655388 CDF655388 CNB655388 CWX655388 DGT655388 DQP655388 EAL655388 EKH655388 EUD655388 FDZ655388 FNV655388 FXR655388 GHN655388 GRJ655388 HBF655388 HLB655388 HUX655388 IET655388 IOP655388 IYL655388 JIH655388 JSD655388 KBZ655388 KLV655388 KVR655388 LFN655388 LPJ655388 LZF655388 MJB655388 MSX655388 NCT655388 NMP655388 NWL655388 OGH655388 OQD655388 OZZ655388 PJV655388 PTR655388 QDN655388 QNJ655388 QXF655388 RHB655388 RQX655388 SAT655388 SKP655388 SUL655388 TEH655388 TOD655388 TXZ655388 UHV655388 URR655388 VBN655388 VLJ655388 VVF655388 WFB655388 WOX655388 WYT655388 M720924 MH720924 WD720924 AFZ720924 APV720924 AZR720924 BJN720924 BTJ720924 CDF720924 CNB720924 CWX720924 DGT720924 DQP720924 EAL720924 EKH720924 EUD720924 FDZ720924 FNV720924 FXR720924 GHN720924 GRJ720924 HBF720924 HLB720924 HUX720924 IET720924 IOP720924 IYL720924 JIH720924 JSD720924 KBZ720924 KLV720924 KVR720924 LFN720924 LPJ720924 LZF720924 MJB720924 MSX720924 NCT720924 NMP720924 NWL720924 OGH720924 OQD720924 OZZ720924 PJV720924 PTR720924 QDN720924 QNJ720924 QXF720924 RHB720924 RQX720924 SAT720924 SKP720924 SUL720924 TEH720924 TOD720924 TXZ720924 UHV720924 URR720924 VBN720924 VLJ720924 VVF720924 WFB720924 WOX720924 WYT720924 M786460 MH786460 WD786460 AFZ786460 APV786460 AZR786460 BJN786460 BTJ786460 CDF786460 CNB786460 CWX786460 DGT786460 DQP786460 EAL786460 EKH786460 EUD786460 FDZ786460 FNV786460 FXR786460 GHN786460 GRJ786460 HBF786460 HLB786460 HUX786460 IET786460 IOP786460 IYL786460 JIH786460 JSD786460 KBZ786460 KLV786460 KVR786460 LFN786460 LPJ786460 LZF786460 MJB786460 MSX786460 NCT786460 NMP786460 NWL786460 OGH786460 OQD786460 OZZ786460 PJV786460 PTR786460 QDN786460 QNJ786460 QXF786460 RHB786460 RQX786460 SAT786460 SKP786460 SUL786460 TEH786460 TOD786460 TXZ786460 UHV786460 URR786460 VBN786460 VLJ786460 VVF786460 WFB786460 WOX786460 WYT786460 M851996 MH851996 WD851996 AFZ851996 APV851996 AZR851996 BJN851996 BTJ851996 CDF851996 CNB851996 CWX851996 DGT851996 DQP851996 EAL851996 EKH851996 EUD851996 FDZ851996 FNV851996 FXR851996 GHN851996 GRJ851996 HBF851996 HLB851996 HUX851996 IET851996 IOP851996 IYL851996 JIH851996 JSD851996 KBZ851996 KLV851996 KVR851996 LFN851996 LPJ851996 LZF851996 MJB851996 MSX851996 NCT851996 NMP851996 NWL851996 OGH851996 OQD851996 OZZ851996 PJV851996 PTR851996 QDN851996 QNJ851996 QXF851996 RHB851996 RQX851996 SAT851996 SKP851996 SUL851996 TEH851996 TOD851996 TXZ851996 UHV851996 URR851996 VBN851996 VLJ851996 VVF851996 WFB851996 WOX851996 WYT851996 M917532 MH917532 WD917532 AFZ917532 APV917532 AZR917532 BJN917532 BTJ917532 CDF917532 CNB917532 CWX917532 DGT917532 DQP917532 EAL917532 EKH917532 EUD917532 FDZ917532 FNV917532 FXR917532 GHN917532 GRJ917532 HBF917532 HLB917532 HUX917532 IET917532 IOP917532 IYL917532 JIH917532 JSD917532 KBZ917532 KLV917532 KVR917532 LFN917532 LPJ917532 LZF917532 MJB917532 MSX917532 NCT917532 NMP917532 NWL917532 OGH917532 OQD917532 OZZ917532 PJV917532 PTR917532 QDN917532 QNJ917532 QXF917532 RHB917532 RQX917532 SAT917532 SKP917532 SUL917532 TEH917532 TOD917532 TXZ917532 UHV917532 URR917532 VBN917532 VLJ917532 VVF917532 WFB917532 WOX917532 WYT917532 M983068 MH983068 WD983068 AFZ983068 APV983068 AZR983068 BJN983068 BTJ983068 CDF983068 CNB983068 CWX983068 DGT983068 DQP983068 EAL983068 EKH983068 EUD983068 FDZ983068 FNV983068 FXR983068 GHN983068 GRJ983068 HBF983068 HLB983068 HUX983068 IET983068 IOP983068 IYL983068 JIH983068 JSD983068 KBZ983068 KLV983068 KVR983068 LFN983068 LPJ983068 LZF983068 MJB983068 MSX983068 NCT983068 NMP983068 NWL983068 OGH983068 OQD983068 OZZ983068 PJV983068 PTR983068 QDN983068 QNJ983068 QXF983068 RHB983068 RQX983068 SAT983068 SKP983068 SUL983068 TEH983068 TOD983068 TXZ983068 UHV983068 URR983068 VBN983068 VLJ983068 VVF983068 WFB983068 WOX983068 WOX24 WYT24 M24 MH24 WD24 AFZ24 APV24 AZR24 BJN24 BTJ24 CDF24 CNB24 CWX24 DGT24 DQP24 EAL24 EKH24 EUD24 FDZ24 FNV24 FXR24 GHN24 GRJ24 HBF24 HLB24 HUX24 IET24 IOP24 IYL24 JIH24 JSD24 KBZ24 KLV24 KVR24 LFN24 LPJ24 LZF24 MJB24 MSX24 NCT24 NMP24 NWL24 OGH24 OQD24 OZZ24 PJV24 PTR24 QDN24 QNJ24 QXF24 RHB24 RQX24 SAT24 SKP24 SUL24 TEH24 TOD24 TXZ24 UHV24 URR24 VBN24 VLJ24 VVF24 WFB24 MH28 WD28 AFZ28 APV28 AZR28 M28 WYT28 WOX28 WFB28 VVF28 VLJ28 VBN28 URR28 UHV28 TXZ28 TOD28 TEH28 SUL28 SKP28 SAT28 RQX28 RHB28 QXF28 QNJ28 QDN28 PTR28 PJV28 OZZ28 OQD28 OGH28 NWL28 NMP28 NCT28 MSX28 MJB28 LZF28 LPJ28 LFN28 KVR28 KLV28 KBZ28 JSD28 JIH28 IYL28 IOP28 IET28 HUX28 HLB28 HBF28 GRJ28 GHN28 FXR28 FNV28 FDZ28 EUD28 EKH28 EAL28 DQP28 DGT28 CWX28 CNB28 CDF28 BTJ28 BJN28 MH32 WD32 AFZ32 APV32 AZR32 M32 WYT32 WOX32 WFB32 VVF32 VLJ32 VBN32 URR32 UHV32 TXZ32 TOD32 TEH32 SUL32 SKP32 SAT32 RQX32 RHB32 QXF32 QNJ32 QDN32 PTR32 PJV32 OZZ32 OQD32 OGH32 NWL32 NMP32 NCT32 MSX32 MJB32 LZF32 LPJ32 LFN32 KVR32 KLV32 KBZ32 JSD32 JIH32 IYL32 IOP32 IET32 HUX32 HLB32 HBF32 GRJ32 GHN32 FXR32 FNV32 FDZ32 EUD32 EKH32 EAL32 DQP32 DGT32 CWX32 CNB32 CDF32 BTJ32 BJN32">
      <formula1>kind_of_heat_transfer</formula1>
    </dataValidation>
    <dataValidation type="list" allowBlank="1" showInputMessage="1" errorTitle="Ошибка" error="Выберите значение из списка" prompt="Выберите значение из списка" sqref="MJ65563:MQ65563 WF65563:WM65563 AGB65563:AGI65563 APX65563:AQE65563 AZT65563:BAA65563 BJP65563:BJW65563 BTL65563:BTS65563 CDH65563:CDO65563 CND65563:CNK65563 CWZ65563:CXG65563 DGV65563:DHC65563 DQR65563:DQY65563 EAN65563:EAU65563 EKJ65563:EKQ65563 EUF65563:EUM65563 FEB65563:FEI65563 FNX65563:FOE65563 FXT65563:FYA65563 GHP65563:GHW65563 GRL65563:GRS65563 HBH65563:HBO65563 HLD65563:HLK65563 HUZ65563:HVG65563 IEV65563:IFC65563 IOR65563:IOY65563 IYN65563:IYU65563 JIJ65563:JIQ65563 JSF65563:JSM65563 KCB65563:KCI65563 KLX65563:KME65563 KVT65563:KWA65563 LFP65563:LFW65563 LPL65563:LPS65563 LZH65563:LZO65563 MJD65563:MJK65563 MSZ65563:MTG65563 NCV65563:NDC65563 NMR65563:NMY65563 NWN65563:NWU65563 OGJ65563:OGQ65563 OQF65563:OQM65563 PAB65563:PAI65563 PJX65563:PKE65563 PTT65563:PUA65563 QDP65563:QDW65563 QNL65563:QNS65563 QXH65563:QXO65563 RHD65563:RHK65563 RQZ65563:RRG65563 SAV65563:SBC65563 SKR65563:SKY65563 SUN65563:SUU65563 TEJ65563:TEQ65563 TOF65563:TOM65563 TYB65563:TYI65563 UHX65563:UIE65563 URT65563:USA65563 VBP65563:VBW65563 VLL65563:VLS65563 VVH65563:VVO65563 WFD65563:WFK65563 WOZ65563:WPG65563 WYV65563:WZC65563 MJ131099:MQ131099 WF131099:WM131099 AGB131099:AGI131099 APX131099:AQE131099 AZT131099:BAA131099 BJP131099:BJW131099 BTL131099:BTS131099 CDH131099:CDO131099 CND131099:CNK131099 CWZ131099:CXG131099 DGV131099:DHC131099 DQR131099:DQY131099 EAN131099:EAU131099 EKJ131099:EKQ131099 EUF131099:EUM131099 FEB131099:FEI131099 FNX131099:FOE131099 FXT131099:FYA131099 GHP131099:GHW131099 GRL131099:GRS131099 HBH131099:HBO131099 HLD131099:HLK131099 HUZ131099:HVG131099 IEV131099:IFC131099 IOR131099:IOY131099 IYN131099:IYU131099 JIJ131099:JIQ131099 JSF131099:JSM131099 KCB131099:KCI131099 KLX131099:KME131099 KVT131099:KWA131099 LFP131099:LFW131099 LPL131099:LPS131099 LZH131099:LZO131099 MJD131099:MJK131099 MSZ131099:MTG131099 NCV131099:NDC131099 NMR131099:NMY131099 NWN131099:NWU131099 OGJ131099:OGQ131099 OQF131099:OQM131099 PAB131099:PAI131099 PJX131099:PKE131099 PTT131099:PUA131099 QDP131099:QDW131099 QNL131099:QNS131099 QXH131099:QXO131099 RHD131099:RHK131099 RQZ131099:RRG131099 SAV131099:SBC131099 SKR131099:SKY131099 SUN131099:SUU131099 TEJ131099:TEQ131099 TOF131099:TOM131099 TYB131099:TYI131099 UHX131099:UIE131099 URT131099:USA131099 VBP131099:VBW131099 VLL131099:VLS131099 VVH131099:VVO131099 WFD131099:WFK131099 WOZ131099:WPG131099 WYV131099:WZC131099 MJ196635:MQ196635 WF196635:WM196635 AGB196635:AGI196635 APX196635:AQE196635 AZT196635:BAA196635 BJP196635:BJW196635 BTL196635:BTS196635 CDH196635:CDO196635 CND196635:CNK196635 CWZ196635:CXG196635 DGV196635:DHC196635 DQR196635:DQY196635 EAN196635:EAU196635 EKJ196635:EKQ196635 EUF196635:EUM196635 FEB196635:FEI196635 FNX196635:FOE196635 FXT196635:FYA196635 GHP196635:GHW196635 GRL196635:GRS196635 HBH196635:HBO196635 HLD196635:HLK196635 HUZ196635:HVG196635 IEV196635:IFC196635 IOR196635:IOY196635 IYN196635:IYU196635 JIJ196635:JIQ196635 JSF196635:JSM196635 KCB196635:KCI196635 KLX196635:KME196635 KVT196635:KWA196635 LFP196635:LFW196635 LPL196635:LPS196635 LZH196635:LZO196635 MJD196635:MJK196635 MSZ196635:MTG196635 NCV196635:NDC196635 NMR196635:NMY196635 NWN196635:NWU196635 OGJ196635:OGQ196635 OQF196635:OQM196635 PAB196635:PAI196635 PJX196635:PKE196635 PTT196635:PUA196635 QDP196635:QDW196635 QNL196635:QNS196635 QXH196635:QXO196635 RHD196635:RHK196635 RQZ196635:RRG196635 SAV196635:SBC196635 SKR196635:SKY196635 SUN196635:SUU196635 TEJ196635:TEQ196635 TOF196635:TOM196635 TYB196635:TYI196635 UHX196635:UIE196635 URT196635:USA196635 VBP196635:VBW196635 VLL196635:VLS196635 VVH196635:VVO196635 WFD196635:WFK196635 WOZ196635:WPG196635 WYV196635:WZC196635 MJ262171:MQ262171 WF262171:WM262171 AGB262171:AGI262171 APX262171:AQE262171 AZT262171:BAA262171 BJP262171:BJW262171 BTL262171:BTS262171 CDH262171:CDO262171 CND262171:CNK262171 CWZ262171:CXG262171 DGV262171:DHC262171 DQR262171:DQY262171 EAN262171:EAU262171 EKJ262171:EKQ262171 EUF262171:EUM262171 FEB262171:FEI262171 FNX262171:FOE262171 FXT262171:FYA262171 GHP262171:GHW262171 GRL262171:GRS262171 HBH262171:HBO262171 HLD262171:HLK262171 HUZ262171:HVG262171 IEV262171:IFC262171 IOR262171:IOY262171 IYN262171:IYU262171 JIJ262171:JIQ262171 JSF262171:JSM262171 KCB262171:KCI262171 KLX262171:KME262171 KVT262171:KWA262171 LFP262171:LFW262171 LPL262171:LPS262171 LZH262171:LZO262171 MJD262171:MJK262171 MSZ262171:MTG262171 NCV262171:NDC262171 NMR262171:NMY262171 NWN262171:NWU262171 OGJ262171:OGQ262171 OQF262171:OQM262171 PAB262171:PAI262171 PJX262171:PKE262171 PTT262171:PUA262171 QDP262171:QDW262171 QNL262171:QNS262171 QXH262171:QXO262171 RHD262171:RHK262171 RQZ262171:RRG262171 SAV262171:SBC262171 SKR262171:SKY262171 SUN262171:SUU262171 TEJ262171:TEQ262171 TOF262171:TOM262171 TYB262171:TYI262171 UHX262171:UIE262171 URT262171:USA262171 VBP262171:VBW262171 VLL262171:VLS262171 VVH262171:VVO262171 WFD262171:WFK262171 WOZ262171:WPG262171 WYV262171:WZC262171 MJ327707:MQ327707 WF327707:WM327707 AGB327707:AGI327707 APX327707:AQE327707 AZT327707:BAA327707 BJP327707:BJW327707 BTL327707:BTS327707 CDH327707:CDO327707 CND327707:CNK327707 CWZ327707:CXG327707 DGV327707:DHC327707 DQR327707:DQY327707 EAN327707:EAU327707 EKJ327707:EKQ327707 EUF327707:EUM327707 FEB327707:FEI327707 FNX327707:FOE327707 FXT327707:FYA327707 GHP327707:GHW327707 GRL327707:GRS327707 HBH327707:HBO327707 HLD327707:HLK327707 HUZ327707:HVG327707 IEV327707:IFC327707 IOR327707:IOY327707 IYN327707:IYU327707 JIJ327707:JIQ327707 JSF327707:JSM327707 KCB327707:KCI327707 KLX327707:KME327707 KVT327707:KWA327707 LFP327707:LFW327707 LPL327707:LPS327707 LZH327707:LZO327707 MJD327707:MJK327707 MSZ327707:MTG327707 NCV327707:NDC327707 NMR327707:NMY327707 NWN327707:NWU327707 OGJ327707:OGQ327707 OQF327707:OQM327707 PAB327707:PAI327707 PJX327707:PKE327707 PTT327707:PUA327707 QDP327707:QDW327707 QNL327707:QNS327707 QXH327707:QXO327707 RHD327707:RHK327707 RQZ327707:RRG327707 SAV327707:SBC327707 SKR327707:SKY327707 SUN327707:SUU327707 TEJ327707:TEQ327707 TOF327707:TOM327707 TYB327707:TYI327707 UHX327707:UIE327707 URT327707:USA327707 VBP327707:VBW327707 VLL327707:VLS327707 VVH327707:VVO327707 WFD327707:WFK327707 WOZ327707:WPG327707 WYV327707:WZC327707 MJ393243:MQ393243 WF393243:WM393243 AGB393243:AGI393243 APX393243:AQE393243 AZT393243:BAA393243 BJP393243:BJW393243 BTL393243:BTS393243 CDH393243:CDO393243 CND393243:CNK393243 CWZ393243:CXG393243 DGV393243:DHC393243 DQR393243:DQY393243 EAN393243:EAU393243 EKJ393243:EKQ393243 EUF393243:EUM393243 FEB393243:FEI393243 FNX393243:FOE393243 FXT393243:FYA393243 GHP393243:GHW393243 GRL393243:GRS393243 HBH393243:HBO393243 HLD393243:HLK393243 HUZ393243:HVG393243 IEV393243:IFC393243 IOR393243:IOY393243 IYN393243:IYU393243 JIJ393243:JIQ393243 JSF393243:JSM393243 KCB393243:KCI393243 KLX393243:KME393243 KVT393243:KWA393243 LFP393243:LFW393243 LPL393243:LPS393243 LZH393243:LZO393243 MJD393243:MJK393243 MSZ393243:MTG393243 NCV393243:NDC393243 NMR393243:NMY393243 NWN393243:NWU393243 OGJ393243:OGQ393243 OQF393243:OQM393243 PAB393243:PAI393243 PJX393243:PKE393243 PTT393243:PUA393243 QDP393243:QDW393243 QNL393243:QNS393243 QXH393243:QXO393243 RHD393243:RHK393243 RQZ393243:RRG393243 SAV393243:SBC393243 SKR393243:SKY393243 SUN393243:SUU393243 TEJ393243:TEQ393243 TOF393243:TOM393243 TYB393243:TYI393243 UHX393243:UIE393243 URT393243:USA393243 VBP393243:VBW393243 VLL393243:VLS393243 VVH393243:VVO393243 WFD393243:WFK393243 WOZ393243:WPG393243 WYV393243:WZC393243 MJ458779:MQ458779 WF458779:WM458779 AGB458779:AGI458779 APX458779:AQE458779 AZT458779:BAA458779 BJP458779:BJW458779 BTL458779:BTS458779 CDH458779:CDO458779 CND458779:CNK458779 CWZ458779:CXG458779 DGV458779:DHC458779 DQR458779:DQY458779 EAN458779:EAU458779 EKJ458779:EKQ458779 EUF458779:EUM458779 FEB458779:FEI458779 FNX458779:FOE458779 FXT458779:FYA458779 GHP458779:GHW458779 GRL458779:GRS458779 HBH458779:HBO458779 HLD458779:HLK458779 HUZ458779:HVG458779 IEV458779:IFC458779 IOR458779:IOY458779 IYN458779:IYU458779 JIJ458779:JIQ458779 JSF458779:JSM458779 KCB458779:KCI458779 KLX458779:KME458779 KVT458779:KWA458779 LFP458779:LFW458779 LPL458779:LPS458779 LZH458779:LZO458779 MJD458779:MJK458779 MSZ458779:MTG458779 NCV458779:NDC458779 NMR458779:NMY458779 NWN458779:NWU458779 OGJ458779:OGQ458779 OQF458779:OQM458779 PAB458779:PAI458779 PJX458779:PKE458779 PTT458779:PUA458779 QDP458779:QDW458779 QNL458779:QNS458779 QXH458779:QXO458779 RHD458779:RHK458779 RQZ458779:RRG458779 SAV458779:SBC458779 SKR458779:SKY458779 SUN458779:SUU458779 TEJ458779:TEQ458779 TOF458779:TOM458779 TYB458779:TYI458779 UHX458779:UIE458779 URT458779:USA458779 VBP458779:VBW458779 VLL458779:VLS458779 VVH458779:VVO458779 WFD458779:WFK458779 WOZ458779:WPG458779 WYV458779:WZC458779 MJ524315:MQ524315 WF524315:WM524315 AGB524315:AGI524315 APX524315:AQE524315 AZT524315:BAA524315 BJP524315:BJW524315 BTL524315:BTS524315 CDH524315:CDO524315 CND524315:CNK524315 CWZ524315:CXG524315 DGV524315:DHC524315 DQR524315:DQY524315 EAN524315:EAU524315 EKJ524315:EKQ524315 EUF524315:EUM524315 FEB524315:FEI524315 FNX524315:FOE524315 FXT524315:FYA524315 GHP524315:GHW524315 GRL524315:GRS524315 HBH524315:HBO524315 HLD524315:HLK524315 HUZ524315:HVG524315 IEV524315:IFC524315 IOR524315:IOY524315 IYN524315:IYU524315 JIJ524315:JIQ524315 JSF524315:JSM524315 KCB524315:KCI524315 KLX524315:KME524315 KVT524315:KWA524315 LFP524315:LFW524315 LPL524315:LPS524315 LZH524315:LZO524315 MJD524315:MJK524315 MSZ524315:MTG524315 NCV524315:NDC524315 NMR524315:NMY524315 NWN524315:NWU524315 OGJ524315:OGQ524315 OQF524315:OQM524315 PAB524315:PAI524315 PJX524315:PKE524315 PTT524315:PUA524315 QDP524315:QDW524315 QNL524315:QNS524315 QXH524315:QXO524315 RHD524315:RHK524315 RQZ524315:RRG524315 SAV524315:SBC524315 SKR524315:SKY524315 SUN524315:SUU524315 TEJ524315:TEQ524315 TOF524315:TOM524315 TYB524315:TYI524315 UHX524315:UIE524315 URT524315:USA524315 VBP524315:VBW524315 VLL524315:VLS524315 VVH524315:VVO524315 WFD524315:WFK524315 WOZ524315:WPG524315 WYV524315:WZC524315 MJ589851:MQ589851 WF589851:WM589851 AGB589851:AGI589851 APX589851:AQE589851 AZT589851:BAA589851 BJP589851:BJW589851 BTL589851:BTS589851 CDH589851:CDO589851 CND589851:CNK589851 CWZ589851:CXG589851 DGV589851:DHC589851 DQR589851:DQY589851 EAN589851:EAU589851 EKJ589851:EKQ589851 EUF589851:EUM589851 FEB589851:FEI589851 FNX589851:FOE589851 FXT589851:FYA589851 GHP589851:GHW589851 GRL589851:GRS589851 HBH589851:HBO589851 HLD589851:HLK589851 HUZ589851:HVG589851 IEV589851:IFC589851 IOR589851:IOY589851 IYN589851:IYU589851 JIJ589851:JIQ589851 JSF589851:JSM589851 KCB589851:KCI589851 KLX589851:KME589851 KVT589851:KWA589851 LFP589851:LFW589851 LPL589851:LPS589851 LZH589851:LZO589851 MJD589851:MJK589851 MSZ589851:MTG589851 NCV589851:NDC589851 NMR589851:NMY589851 NWN589851:NWU589851 OGJ589851:OGQ589851 OQF589851:OQM589851 PAB589851:PAI589851 PJX589851:PKE589851 PTT589851:PUA589851 QDP589851:QDW589851 QNL589851:QNS589851 QXH589851:QXO589851 RHD589851:RHK589851 RQZ589851:RRG589851 SAV589851:SBC589851 SKR589851:SKY589851 SUN589851:SUU589851 TEJ589851:TEQ589851 TOF589851:TOM589851 TYB589851:TYI589851 UHX589851:UIE589851 URT589851:USA589851 VBP589851:VBW589851 VLL589851:VLS589851 VVH589851:VVO589851 WFD589851:WFK589851 WOZ589851:WPG589851 WYV589851:WZC589851 MJ655387:MQ655387 WF655387:WM655387 AGB655387:AGI655387 APX655387:AQE655387 AZT655387:BAA655387 BJP655387:BJW655387 BTL655387:BTS655387 CDH655387:CDO655387 CND655387:CNK655387 CWZ655387:CXG655387 DGV655387:DHC655387 DQR655387:DQY655387 EAN655387:EAU655387 EKJ655387:EKQ655387 EUF655387:EUM655387 FEB655387:FEI655387 FNX655387:FOE655387 FXT655387:FYA655387 GHP655387:GHW655387 GRL655387:GRS655387 HBH655387:HBO655387 HLD655387:HLK655387 HUZ655387:HVG655387 IEV655387:IFC655387 IOR655387:IOY655387 IYN655387:IYU655387 JIJ655387:JIQ655387 JSF655387:JSM655387 KCB655387:KCI655387 KLX655387:KME655387 KVT655387:KWA655387 LFP655387:LFW655387 LPL655387:LPS655387 LZH655387:LZO655387 MJD655387:MJK655387 MSZ655387:MTG655387 NCV655387:NDC655387 NMR655387:NMY655387 NWN655387:NWU655387 OGJ655387:OGQ655387 OQF655387:OQM655387 PAB655387:PAI655387 PJX655387:PKE655387 PTT655387:PUA655387 QDP655387:QDW655387 QNL655387:QNS655387 QXH655387:QXO655387 RHD655387:RHK655387 RQZ655387:RRG655387 SAV655387:SBC655387 SKR655387:SKY655387 SUN655387:SUU655387 TEJ655387:TEQ655387 TOF655387:TOM655387 TYB655387:TYI655387 UHX655387:UIE655387 URT655387:USA655387 VBP655387:VBW655387 VLL655387:VLS655387 VVH655387:VVO655387 WFD655387:WFK655387 WOZ655387:WPG655387 WYV655387:WZC655387 MJ720923:MQ720923 WF720923:WM720923 AGB720923:AGI720923 APX720923:AQE720923 AZT720923:BAA720923 BJP720923:BJW720923 BTL720923:BTS720923 CDH720923:CDO720923 CND720923:CNK720923 CWZ720923:CXG720923 DGV720923:DHC720923 DQR720923:DQY720923 EAN720923:EAU720923 EKJ720923:EKQ720923 EUF720923:EUM720923 FEB720923:FEI720923 FNX720923:FOE720923 FXT720923:FYA720923 GHP720923:GHW720923 GRL720923:GRS720923 HBH720923:HBO720923 HLD720923:HLK720923 HUZ720923:HVG720923 IEV720923:IFC720923 IOR720923:IOY720923 IYN720923:IYU720923 JIJ720923:JIQ720923 JSF720923:JSM720923 KCB720923:KCI720923 KLX720923:KME720923 KVT720923:KWA720923 LFP720923:LFW720923 LPL720923:LPS720923 LZH720923:LZO720923 MJD720923:MJK720923 MSZ720923:MTG720923 NCV720923:NDC720923 NMR720923:NMY720923 NWN720923:NWU720923 OGJ720923:OGQ720923 OQF720923:OQM720923 PAB720923:PAI720923 PJX720923:PKE720923 PTT720923:PUA720923 QDP720923:QDW720923 QNL720923:QNS720923 QXH720923:QXO720923 RHD720923:RHK720923 RQZ720923:RRG720923 SAV720923:SBC720923 SKR720923:SKY720923 SUN720923:SUU720923 TEJ720923:TEQ720923 TOF720923:TOM720923 TYB720923:TYI720923 UHX720923:UIE720923 URT720923:USA720923 VBP720923:VBW720923 VLL720923:VLS720923 VVH720923:VVO720923 WFD720923:WFK720923 WOZ720923:WPG720923 WYV720923:WZC720923 MJ786459:MQ786459 WF786459:WM786459 AGB786459:AGI786459 APX786459:AQE786459 AZT786459:BAA786459 BJP786459:BJW786459 BTL786459:BTS786459 CDH786459:CDO786459 CND786459:CNK786459 CWZ786459:CXG786459 DGV786459:DHC786459 DQR786459:DQY786459 EAN786459:EAU786459 EKJ786459:EKQ786459 EUF786459:EUM786459 FEB786459:FEI786459 FNX786459:FOE786459 FXT786459:FYA786459 GHP786459:GHW786459 GRL786459:GRS786459 HBH786459:HBO786459 HLD786459:HLK786459 HUZ786459:HVG786459 IEV786459:IFC786459 IOR786459:IOY786459 IYN786459:IYU786459 JIJ786459:JIQ786459 JSF786459:JSM786459 KCB786459:KCI786459 KLX786459:KME786459 KVT786459:KWA786459 LFP786459:LFW786459 LPL786459:LPS786459 LZH786459:LZO786459 MJD786459:MJK786459 MSZ786459:MTG786459 NCV786459:NDC786459 NMR786459:NMY786459 NWN786459:NWU786459 OGJ786459:OGQ786459 OQF786459:OQM786459 PAB786459:PAI786459 PJX786459:PKE786459 PTT786459:PUA786459 QDP786459:QDW786459 QNL786459:QNS786459 QXH786459:QXO786459 RHD786459:RHK786459 RQZ786459:RRG786459 SAV786459:SBC786459 SKR786459:SKY786459 SUN786459:SUU786459 TEJ786459:TEQ786459 TOF786459:TOM786459 TYB786459:TYI786459 UHX786459:UIE786459 URT786459:USA786459 VBP786459:VBW786459 VLL786459:VLS786459 VVH786459:VVO786459 WFD786459:WFK786459 WOZ786459:WPG786459 WYV786459:WZC786459 MJ851995:MQ851995 WF851995:WM851995 AGB851995:AGI851995 APX851995:AQE851995 AZT851995:BAA851995 BJP851995:BJW851995 BTL851995:BTS851995 CDH851995:CDO851995 CND851995:CNK851995 CWZ851995:CXG851995 DGV851995:DHC851995 DQR851995:DQY851995 EAN851995:EAU851995 EKJ851995:EKQ851995 EUF851995:EUM851995 FEB851995:FEI851995 FNX851995:FOE851995 FXT851995:FYA851995 GHP851995:GHW851995 GRL851995:GRS851995 HBH851995:HBO851995 HLD851995:HLK851995 HUZ851995:HVG851995 IEV851995:IFC851995 IOR851995:IOY851995 IYN851995:IYU851995 JIJ851995:JIQ851995 JSF851995:JSM851995 KCB851995:KCI851995 KLX851995:KME851995 KVT851995:KWA851995 LFP851995:LFW851995 LPL851995:LPS851995 LZH851995:LZO851995 MJD851995:MJK851995 MSZ851995:MTG851995 NCV851995:NDC851995 NMR851995:NMY851995 NWN851995:NWU851995 OGJ851995:OGQ851995 OQF851995:OQM851995 PAB851995:PAI851995 PJX851995:PKE851995 PTT851995:PUA851995 QDP851995:QDW851995 QNL851995:QNS851995 QXH851995:QXO851995 RHD851995:RHK851995 RQZ851995:RRG851995 SAV851995:SBC851995 SKR851995:SKY851995 SUN851995:SUU851995 TEJ851995:TEQ851995 TOF851995:TOM851995 TYB851995:TYI851995 UHX851995:UIE851995 URT851995:USA851995 VBP851995:VBW851995 VLL851995:VLS851995 VVH851995:VVO851995 WFD851995:WFK851995 WOZ851995:WPG851995 WYV851995:WZC851995 MJ917531:MQ917531 WF917531:WM917531 AGB917531:AGI917531 APX917531:AQE917531 AZT917531:BAA917531 BJP917531:BJW917531 BTL917531:BTS917531 CDH917531:CDO917531 CND917531:CNK917531 CWZ917531:CXG917531 DGV917531:DHC917531 DQR917531:DQY917531 EAN917531:EAU917531 EKJ917531:EKQ917531 EUF917531:EUM917531 FEB917531:FEI917531 FNX917531:FOE917531 FXT917531:FYA917531 GHP917531:GHW917531 GRL917531:GRS917531 HBH917531:HBO917531 HLD917531:HLK917531 HUZ917531:HVG917531 IEV917531:IFC917531 IOR917531:IOY917531 IYN917531:IYU917531 JIJ917531:JIQ917531 JSF917531:JSM917531 KCB917531:KCI917531 KLX917531:KME917531 KVT917531:KWA917531 LFP917531:LFW917531 LPL917531:LPS917531 LZH917531:LZO917531 MJD917531:MJK917531 MSZ917531:MTG917531 NCV917531:NDC917531 NMR917531:NMY917531 NWN917531:NWU917531 OGJ917531:OGQ917531 OQF917531:OQM917531 PAB917531:PAI917531 PJX917531:PKE917531 PTT917531:PUA917531 QDP917531:QDW917531 QNL917531:QNS917531 QXH917531:QXO917531 RHD917531:RHK917531 RQZ917531:RRG917531 SAV917531:SBC917531 SKR917531:SKY917531 SUN917531:SUU917531 TEJ917531:TEQ917531 TOF917531:TOM917531 TYB917531:TYI917531 UHX917531:UIE917531 URT917531:USA917531 VBP917531:VBW917531 VLL917531:VLS917531 VVH917531:VVO917531 WFD917531:WFK917531 WOZ917531:WPG917531 WYV917531:WZC917531 WYV983067:WZC983067 MJ983067:MQ983067 WF983067:WM983067 AGB983067:AGI983067 APX983067:AQE983067 AZT983067:BAA983067 BJP983067:BJW983067 BTL983067:BTS983067 CDH983067:CDO983067 CND983067:CNK983067 CWZ983067:CXG983067 DGV983067:DHC983067 DQR983067:DQY983067 EAN983067:EAU983067 EKJ983067:EKQ983067 EUF983067:EUM983067 FEB983067:FEI983067 FNX983067:FOE983067 FXT983067:FYA983067 GHP983067:GHW983067 GRL983067:GRS983067 HBH983067:HBO983067 HLD983067:HLK983067 HUZ983067:HVG983067 IEV983067:IFC983067 IOR983067:IOY983067 IYN983067:IYU983067 JIJ983067:JIQ983067 JSF983067:JSM983067 KCB983067:KCI983067 KLX983067:KME983067 KVT983067:KWA983067 LFP983067:LFW983067 LPL983067:LPS983067 LZH983067:LZO983067 MJD983067:MJK983067 MSZ983067:MTG983067 NCV983067:NDC983067 NMR983067:NMY983067 NWN983067:NWU983067 OGJ983067:OGQ983067 OQF983067:OQM983067 PAB983067:PAI983067 PJX983067:PKE983067 PTT983067:PUA983067 QDP983067:QDW983067 QNL983067:QNS983067 QXH983067:QXO983067 RHD983067:RHK983067 RQZ983067:RRG983067 SAV983067:SBC983067 SKR983067:SKY983067 SUN983067:SUU983067 TEJ983067:TEQ983067 TOF983067:TOM983067 TYB983067:TYI983067 UHX983067:UIE983067 URT983067:USA983067 VBP983067:VBW983067 VLL983067:VLS983067 VVH983067:VVO983067 WFD983067:WFK983067 WOZ983067:WPG983067 MJ23:MQ23 WYV23:WZC23 WOZ23:WPG23 WFD23:WFK23 VVH23:VVO23 VLL23:VLS23 VBP23:VBW23 URT23:USA23 UHX23:UIE23 TYB23:TYI23 TOF23:TOM23 TEJ23:TEQ23 SUN23:SUU23 SKR23:SKY23 SAV23:SBC23 RQZ23:RRG23 RHD23:RHK23 QXH23:QXO23 QNL23:QNS23 QDP23:QDW23 PTT23:PUA23 PJX23:PKE23 PAB23:PAI23 OQF23:OQM23 OGJ23:OGQ23 NWN23:NWU23 NMR23:NMY23 NCV23:NDC23 MSZ23:MTG23 MJD23:MJK23 LZH23:LZO23 LPL23:LPS23 LFP23:LFW23 KVT23:KWA23 KLX23:KME23 KCB23:KCI23 JSF23:JSM23 JIJ23:JIQ23 IYN23:IYU23 IOR23:IOY23 IEV23:IFC23 HUZ23:HVG23 HLD23:HLK23 HBH23:HBO23 GRL23:GRS23 GHP23:GHW23 FXT23:FYA23 FNX23:FOE23 FEB23:FEI23 EUF23:EUM23 EKJ23:EKQ23 EAN23:EAU23 DQR23:DQY23 DGV23:DHC23 CWZ23:CXG23 CND23:CNK23 CDH23:CDO23 BTL23:BTS23 BJP23:BJW23 AZT23:BAA23 APX23:AQE23 AGB23:AGI23 WF23:WM23 O917531:CU917531 O851995:CU851995 O786459:CU786459 O720923:CU720923 O655387:CU655387 O589851:CU589851 O524315:CU524315 O458779:CU458779 O393243:CU393243 O327707:CU327707 O262171:CU262171 O196635:CU196635 O131099:CU131099 O65563:CU65563 O983067:CU983067 WFD27:WFK27 VVH27:VVO27 VBP27:VBW27 VLL27:VLS27 UHX27:UIE27 WYV27:WZC27 WOZ27:WPG27 URT27:USA27 MJ27:MQ27 WF27:WM27 AGB27:AGI27 APX27:AQE27 AZT27:BAA27 BJP27:BJW27 BTL27:BTS27 CDH27:CDO27 CND27:CNK27 CWZ27:CXG27 DGV27:DHC27 DQR27:DQY27 EAN27:EAU27 EKJ27:EKQ27 EUF27:EUM27 FEB27:FEI27 FNX27:FOE27 FXT27:FYA27 GHP27:GHW27 GRL27:GRS27 HBH27:HBO27 HLD27:HLK27 HUZ27:HVG27 IEV27:IFC27 IOR27:IOY27 IYN27:IYU27 JIJ27:JIQ27 JSF27:JSM27 KCB27:KCI27 KLX27:KME27 KVT27:KWA27 LFP27:LFW27 LPL27:LPS27 LZH27:LZO27 MJD27:MJK27 MSZ27:MTG27 NCV27:NDC27 NMR27:NMY27 NWN27:NWU27 OGJ27:OGQ27 OQF27:OQM27 PAB27:PAI27 PJX27:PKE27 PTT27:PUA27 QDP27:QDW27 QNL27:QNS27 QXH27:QXO27 RHD27:RHK27 RQZ27:RRG27 SAV27:SBC27 SKR27:SKY27 SUN27:SUU27 TEJ27:TEQ27 TOF27:TOM27 TYB27:TYI27 WFD31:WFK31 VVH31:VVO31 VBP31:VBW31 VLL31:VLS31 UHX31:UIE31 WYV31:WZC31 WOZ31:WPG31 URT31:USA31 MJ31:MQ31 WF31:WM31 AGB31:AGI31 APX31:AQE31 AZT31:BAA31 BJP31:BJW31 BTL31:BTS31 CDH31:CDO31 CND31:CNK31 CWZ31:CXG31 DGV31:DHC31 DQR31:DQY31 EAN31:EAU31 EKJ31:EKQ31 EUF31:EUM31 FEB31:FEI31 FNX31:FOE31 FXT31:FYA31 GHP31:GHW31 GRL31:GRS31 HBH31:HBO31 HLD31:HLK31 HUZ31:HVG31 IEV31:IFC31 IOR31:IOY31 IYN31:IYU31 JIJ31:JIQ31 JSF31:JSM31 KCB31:KCI31 KLX31:KME31 KVT31:KWA31 LFP31:LFW31 LPL31:LPS31 LZH31:LZO31 MJD31:MJK31 MSZ31:MTG31 NCV31:NDC31 NMR31:NMY31 NWN31:NWU31 OGJ31:OGQ31 OQF31:OQM31 PAB31:PAI31 PJX31:PKE31 PTT31:PUA31 QDP31:QDW31 QNL31:QNS31 QXH31:QXO31 RHD31:RHK31 RQZ31:RRG31 SAV31:SBC31 SKR31:SKY31 SUN31:SUU31 TEJ31:TEQ31 TOF31:TOM31 TYB31:TYI31">
      <formula1>kind_of_cons</formula1>
    </dataValidation>
    <dataValidation type="textLength" operator="lessThanOrEqual" allowBlank="1" showInputMessage="1" showErrorMessage="1" errorTitle="Ошибка" error="Допускается ввод не более 900 символов!" sqref="WZD983062:WZD983069 WPH983062:WPH983069 CV65558:CV65565 MR65558:MR65565 WN65558:WN65565 AGJ65558:AGJ65565 AQF65558:AQF65565 BAB65558:BAB65565 BJX65558:BJX65565 BTT65558:BTT65565 CDP65558:CDP65565 CNL65558:CNL65565 CXH65558:CXH65565 DHD65558:DHD65565 DQZ65558:DQZ65565 EAV65558:EAV65565 EKR65558:EKR65565 EUN65558:EUN65565 FEJ65558:FEJ65565 FOF65558:FOF65565 FYB65558:FYB65565 GHX65558:GHX65565 GRT65558:GRT65565 HBP65558:HBP65565 HLL65558:HLL65565 HVH65558:HVH65565 IFD65558:IFD65565 IOZ65558:IOZ65565 IYV65558:IYV65565 JIR65558:JIR65565 JSN65558:JSN65565 KCJ65558:KCJ65565 KMF65558:KMF65565 KWB65558:KWB65565 LFX65558:LFX65565 LPT65558:LPT65565 LZP65558:LZP65565 MJL65558:MJL65565 MTH65558:MTH65565 NDD65558:NDD65565 NMZ65558:NMZ65565 NWV65558:NWV65565 OGR65558:OGR65565 OQN65558:OQN65565 PAJ65558:PAJ65565 PKF65558:PKF65565 PUB65558:PUB65565 QDX65558:QDX65565 QNT65558:QNT65565 QXP65558:QXP65565 RHL65558:RHL65565 RRH65558:RRH65565 SBD65558:SBD65565 SKZ65558:SKZ65565 SUV65558:SUV65565 TER65558:TER65565 TON65558:TON65565 TYJ65558:TYJ65565 UIF65558:UIF65565 USB65558:USB65565 VBX65558:VBX65565 VLT65558:VLT65565 VVP65558:VVP65565 WFL65558:WFL65565 WPH65558:WPH65565 WZD65558:WZD65565 CV131094:CV131101 MR131094:MR131101 WN131094:WN131101 AGJ131094:AGJ131101 AQF131094:AQF131101 BAB131094:BAB131101 BJX131094:BJX131101 BTT131094:BTT131101 CDP131094:CDP131101 CNL131094:CNL131101 CXH131094:CXH131101 DHD131094:DHD131101 DQZ131094:DQZ131101 EAV131094:EAV131101 EKR131094:EKR131101 EUN131094:EUN131101 FEJ131094:FEJ131101 FOF131094:FOF131101 FYB131094:FYB131101 GHX131094:GHX131101 GRT131094:GRT131101 HBP131094:HBP131101 HLL131094:HLL131101 HVH131094:HVH131101 IFD131094:IFD131101 IOZ131094:IOZ131101 IYV131094:IYV131101 JIR131094:JIR131101 JSN131094:JSN131101 KCJ131094:KCJ131101 KMF131094:KMF131101 KWB131094:KWB131101 LFX131094:LFX131101 LPT131094:LPT131101 LZP131094:LZP131101 MJL131094:MJL131101 MTH131094:MTH131101 NDD131094:NDD131101 NMZ131094:NMZ131101 NWV131094:NWV131101 OGR131094:OGR131101 OQN131094:OQN131101 PAJ131094:PAJ131101 PKF131094:PKF131101 PUB131094:PUB131101 QDX131094:QDX131101 QNT131094:QNT131101 QXP131094:QXP131101 RHL131094:RHL131101 RRH131094:RRH131101 SBD131094:SBD131101 SKZ131094:SKZ131101 SUV131094:SUV131101 TER131094:TER131101 TON131094:TON131101 TYJ131094:TYJ131101 UIF131094:UIF131101 USB131094:USB131101 VBX131094:VBX131101 VLT131094:VLT131101 VVP131094:VVP131101 WFL131094:WFL131101 WPH131094:WPH131101 WZD131094:WZD131101 CV196630:CV196637 MR196630:MR196637 WN196630:WN196637 AGJ196630:AGJ196637 AQF196630:AQF196637 BAB196630:BAB196637 BJX196630:BJX196637 BTT196630:BTT196637 CDP196630:CDP196637 CNL196630:CNL196637 CXH196630:CXH196637 DHD196630:DHD196637 DQZ196630:DQZ196637 EAV196630:EAV196637 EKR196630:EKR196637 EUN196630:EUN196637 FEJ196630:FEJ196637 FOF196630:FOF196637 FYB196630:FYB196637 GHX196630:GHX196637 GRT196630:GRT196637 HBP196630:HBP196637 HLL196630:HLL196637 HVH196630:HVH196637 IFD196630:IFD196637 IOZ196630:IOZ196637 IYV196630:IYV196637 JIR196630:JIR196637 JSN196630:JSN196637 KCJ196630:KCJ196637 KMF196630:KMF196637 KWB196630:KWB196637 LFX196630:LFX196637 LPT196630:LPT196637 LZP196630:LZP196637 MJL196630:MJL196637 MTH196630:MTH196637 NDD196630:NDD196637 NMZ196630:NMZ196637 NWV196630:NWV196637 OGR196630:OGR196637 OQN196630:OQN196637 PAJ196630:PAJ196637 PKF196630:PKF196637 PUB196630:PUB196637 QDX196630:QDX196637 QNT196630:QNT196637 QXP196630:QXP196637 RHL196630:RHL196637 RRH196630:RRH196637 SBD196630:SBD196637 SKZ196630:SKZ196637 SUV196630:SUV196637 TER196630:TER196637 TON196630:TON196637 TYJ196630:TYJ196637 UIF196630:UIF196637 USB196630:USB196637 VBX196630:VBX196637 VLT196630:VLT196637 VVP196630:VVP196637 WFL196630:WFL196637 WPH196630:WPH196637 WZD196630:WZD196637 CV262166:CV262173 MR262166:MR262173 WN262166:WN262173 AGJ262166:AGJ262173 AQF262166:AQF262173 BAB262166:BAB262173 BJX262166:BJX262173 BTT262166:BTT262173 CDP262166:CDP262173 CNL262166:CNL262173 CXH262166:CXH262173 DHD262166:DHD262173 DQZ262166:DQZ262173 EAV262166:EAV262173 EKR262166:EKR262173 EUN262166:EUN262173 FEJ262166:FEJ262173 FOF262166:FOF262173 FYB262166:FYB262173 GHX262166:GHX262173 GRT262166:GRT262173 HBP262166:HBP262173 HLL262166:HLL262173 HVH262166:HVH262173 IFD262166:IFD262173 IOZ262166:IOZ262173 IYV262166:IYV262173 JIR262166:JIR262173 JSN262166:JSN262173 KCJ262166:KCJ262173 KMF262166:KMF262173 KWB262166:KWB262173 LFX262166:LFX262173 LPT262166:LPT262173 LZP262166:LZP262173 MJL262166:MJL262173 MTH262166:MTH262173 NDD262166:NDD262173 NMZ262166:NMZ262173 NWV262166:NWV262173 OGR262166:OGR262173 OQN262166:OQN262173 PAJ262166:PAJ262173 PKF262166:PKF262173 PUB262166:PUB262173 QDX262166:QDX262173 QNT262166:QNT262173 QXP262166:QXP262173 RHL262166:RHL262173 RRH262166:RRH262173 SBD262166:SBD262173 SKZ262166:SKZ262173 SUV262166:SUV262173 TER262166:TER262173 TON262166:TON262173 TYJ262166:TYJ262173 UIF262166:UIF262173 USB262166:USB262173 VBX262166:VBX262173 VLT262166:VLT262173 VVP262166:VVP262173 WFL262166:WFL262173 WPH262166:WPH262173 WZD262166:WZD262173 CV327702:CV327709 MR327702:MR327709 WN327702:WN327709 AGJ327702:AGJ327709 AQF327702:AQF327709 BAB327702:BAB327709 BJX327702:BJX327709 BTT327702:BTT327709 CDP327702:CDP327709 CNL327702:CNL327709 CXH327702:CXH327709 DHD327702:DHD327709 DQZ327702:DQZ327709 EAV327702:EAV327709 EKR327702:EKR327709 EUN327702:EUN327709 FEJ327702:FEJ327709 FOF327702:FOF327709 FYB327702:FYB327709 GHX327702:GHX327709 GRT327702:GRT327709 HBP327702:HBP327709 HLL327702:HLL327709 HVH327702:HVH327709 IFD327702:IFD327709 IOZ327702:IOZ327709 IYV327702:IYV327709 JIR327702:JIR327709 JSN327702:JSN327709 KCJ327702:KCJ327709 KMF327702:KMF327709 KWB327702:KWB327709 LFX327702:LFX327709 LPT327702:LPT327709 LZP327702:LZP327709 MJL327702:MJL327709 MTH327702:MTH327709 NDD327702:NDD327709 NMZ327702:NMZ327709 NWV327702:NWV327709 OGR327702:OGR327709 OQN327702:OQN327709 PAJ327702:PAJ327709 PKF327702:PKF327709 PUB327702:PUB327709 QDX327702:QDX327709 QNT327702:QNT327709 QXP327702:QXP327709 RHL327702:RHL327709 RRH327702:RRH327709 SBD327702:SBD327709 SKZ327702:SKZ327709 SUV327702:SUV327709 TER327702:TER327709 TON327702:TON327709 TYJ327702:TYJ327709 UIF327702:UIF327709 USB327702:USB327709 VBX327702:VBX327709 VLT327702:VLT327709 VVP327702:VVP327709 WFL327702:WFL327709 WPH327702:WPH327709 WZD327702:WZD327709 CV393238:CV393245 MR393238:MR393245 WN393238:WN393245 AGJ393238:AGJ393245 AQF393238:AQF393245 BAB393238:BAB393245 BJX393238:BJX393245 BTT393238:BTT393245 CDP393238:CDP393245 CNL393238:CNL393245 CXH393238:CXH393245 DHD393238:DHD393245 DQZ393238:DQZ393245 EAV393238:EAV393245 EKR393238:EKR393245 EUN393238:EUN393245 FEJ393238:FEJ393245 FOF393238:FOF393245 FYB393238:FYB393245 GHX393238:GHX393245 GRT393238:GRT393245 HBP393238:HBP393245 HLL393238:HLL393245 HVH393238:HVH393245 IFD393238:IFD393245 IOZ393238:IOZ393245 IYV393238:IYV393245 JIR393238:JIR393245 JSN393238:JSN393245 KCJ393238:KCJ393245 KMF393238:KMF393245 KWB393238:KWB393245 LFX393238:LFX393245 LPT393238:LPT393245 LZP393238:LZP393245 MJL393238:MJL393245 MTH393238:MTH393245 NDD393238:NDD393245 NMZ393238:NMZ393245 NWV393238:NWV393245 OGR393238:OGR393245 OQN393238:OQN393245 PAJ393238:PAJ393245 PKF393238:PKF393245 PUB393238:PUB393245 QDX393238:QDX393245 QNT393238:QNT393245 QXP393238:QXP393245 RHL393238:RHL393245 RRH393238:RRH393245 SBD393238:SBD393245 SKZ393238:SKZ393245 SUV393238:SUV393245 TER393238:TER393245 TON393238:TON393245 TYJ393238:TYJ393245 UIF393238:UIF393245 USB393238:USB393245 VBX393238:VBX393245 VLT393238:VLT393245 VVP393238:VVP393245 WFL393238:WFL393245 WPH393238:WPH393245 WZD393238:WZD393245 CV458774:CV458781 MR458774:MR458781 WN458774:WN458781 AGJ458774:AGJ458781 AQF458774:AQF458781 BAB458774:BAB458781 BJX458774:BJX458781 BTT458774:BTT458781 CDP458774:CDP458781 CNL458774:CNL458781 CXH458774:CXH458781 DHD458774:DHD458781 DQZ458774:DQZ458781 EAV458774:EAV458781 EKR458774:EKR458781 EUN458774:EUN458781 FEJ458774:FEJ458781 FOF458774:FOF458781 FYB458774:FYB458781 GHX458774:GHX458781 GRT458774:GRT458781 HBP458774:HBP458781 HLL458774:HLL458781 HVH458774:HVH458781 IFD458774:IFD458781 IOZ458774:IOZ458781 IYV458774:IYV458781 JIR458774:JIR458781 JSN458774:JSN458781 KCJ458774:KCJ458781 KMF458774:KMF458781 KWB458774:KWB458781 LFX458774:LFX458781 LPT458774:LPT458781 LZP458774:LZP458781 MJL458774:MJL458781 MTH458774:MTH458781 NDD458774:NDD458781 NMZ458774:NMZ458781 NWV458774:NWV458781 OGR458774:OGR458781 OQN458774:OQN458781 PAJ458774:PAJ458781 PKF458774:PKF458781 PUB458774:PUB458781 QDX458774:QDX458781 QNT458774:QNT458781 QXP458774:QXP458781 RHL458774:RHL458781 RRH458774:RRH458781 SBD458774:SBD458781 SKZ458774:SKZ458781 SUV458774:SUV458781 TER458774:TER458781 TON458774:TON458781 TYJ458774:TYJ458781 UIF458774:UIF458781 USB458774:USB458781 VBX458774:VBX458781 VLT458774:VLT458781 VVP458774:VVP458781 WFL458774:WFL458781 WPH458774:WPH458781 WZD458774:WZD458781 CV524310:CV524317 MR524310:MR524317 WN524310:WN524317 AGJ524310:AGJ524317 AQF524310:AQF524317 BAB524310:BAB524317 BJX524310:BJX524317 BTT524310:BTT524317 CDP524310:CDP524317 CNL524310:CNL524317 CXH524310:CXH524317 DHD524310:DHD524317 DQZ524310:DQZ524317 EAV524310:EAV524317 EKR524310:EKR524317 EUN524310:EUN524317 FEJ524310:FEJ524317 FOF524310:FOF524317 FYB524310:FYB524317 GHX524310:GHX524317 GRT524310:GRT524317 HBP524310:HBP524317 HLL524310:HLL524317 HVH524310:HVH524317 IFD524310:IFD524317 IOZ524310:IOZ524317 IYV524310:IYV524317 JIR524310:JIR524317 JSN524310:JSN524317 KCJ524310:KCJ524317 KMF524310:KMF524317 KWB524310:KWB524317 LFX524310:LFX524317 LPT524310:LPT524317 LZP524310:LZP524317 MJL524310:MJL524317 MTH524310:MTH524317 NDD524310:NDD524317 NMZ524310:NMZ524317 NWV524310:NWV524317 OGR524310:OGR524317 OQN524310:OQN524317 PAJ524310:PAJ524317 PKF524310:PKF524317 PUB524310:PUB524317 QDX524310:QDX524317 QNT524310:QNT524317 QXP524310:QXP524317 RHL524310:RHL524317 RRH524310:RRH524317 SBD524310:SBD524317 SKZ524310:SKZ524317 SUV524310:SUV524317 TER524310:TER524317 TON524310:TON524317 TYJ524310:TYJ524317 UIF524310:UIF524317 USB524310:USB524317 VBX524310:VBX524317 VLT524310:VLT524317 VVP524310:VVP524317 WFL524310:WFL524317 WPH524310:WPH524317 WZD524310:WZD524317 CV589846:CV589853 MR589846:MR589853 WN589846:WN589853 AGJ589846:AGJ589853 AQF589846:AQF589853 BAB589846:BAB589853 BJX589846:BJX589853 BTT589846:BTT589853 CDP589846:CDP589853 CNL589846:CNL589853 CXH589846:CXH589853 DHD589846:DHD589853 DQZ589846:DQZ589853 EAV589846:EAV589853 EKR589846:EKR589853 EUN589846:EUN589853 FEJ589846:FEJ589853 FOF589846:FOF589853 FYB589846:FYB589853 GHX589846:GHX589853 GRT589846:GRT589853 HBP589846:HBP589853 HLL589846:HLL589853 HVH589846:HVH589853 IFD589846:IFD589853 IOZ589846:IOZ589853 IYV589846:IYV589853 JIR589846:JIR589853 JSN589846:JSN589853 KCJ589846:KCJ589853 KMF589846:KMF589853 KWB589846:KWB589853 LFX589846:LFX589853 LPT589846:LPT589853 LZP589846:LZP589853 MJL589846:MJL589853 MTH589846:MTH589853 NDD589846:NDD589853 NMZ589846:NMZ589853 NWV589846:NWV589853 OGR589846:OGR589853 OQN589846:OQN589853 PAJ589846:PAJ589853 PKF589846:PKF589853 PUB589846:PUB589853 QDX589846:QDX589853 QNT589846:QNT589853 QXP589846:QXP589853 RHL589846:RHL589853 RRH589846:RRH589853 SBD589846:SBD589853 SKZ589846:SKZ589853 SUV589846:SUV589853 TER589846:TER589853 TON589846:TON589853 TYJ589846:TYJ589853 UIF589846:UIF589853 USB589846:USB589853 VBX589846:VBX589853 VLT589846:VLT589853 VVP589846:VVP589853 WFL589846:WFL589853 WPH589846:WPH589853 WZD589846:WZD589853 CV655382:CV655389 MR655382:MR655389 WN655382:WN655389 AGJ655382:AGJ655389 AQF655382:AQF655389 BAB655382:BAB655389 BJX655382:BJX655389 BTT655382:BTT655389 CDP655382:CDP655389 CNL655382:CNL655389 CXH655382:CXH655389 DHD655382:DHD655389 DQZ655382:DQZ655389 EAV655382:EAV655389 EKR655382:EKR655389 EUN655382:EUN655389 FEJ655382:FEJ655389 FOF655382:FOF655389 FYB655382:FYB655389 GHX655382:GHX655389 GRT655382:GRT655389 HBP655382:HBP655389 HLL655382:HLL655389 HVH655382:HVH655389 IFD655382:IFD655389 IOZ655382:IOZ655389 IYV655382:IYV655389 JIR655382:JIR655389 JSN655382:JSN655389 KCJ655382:KCJ655389 KMF655382:KMF655389 KWB655382:KWB655389 LFX655382:LFX655389 LPT655382:LPT655389 LZP655382:LZP655389 MJL655382:MJL655389 MTH655382:MTH655389 NDD655382:NDD655389 NMZ655382:NMZ655389 NWV655382:NWV655389 OGR655382:OGR655389 OQN655382:OQN655389 PAJ655382:PAJ655389 PKF655382:PKF655389 PUB655382:PUB655389 QDX655382:QDX655389 QNT655382:QNT655389 QXP655382:QXP655389 RHL655382:RHL655389 RRH655382:RRH655389 SBD655382:SBD655389 SKZ655382:SKZ655389 SUV655382:SUV655389 TER655382:TER655389 TON655382:TON655389 TYJ655382:TYJ655389 UIF655382:UIF655389 USB655382:USB655389 VBX655382:VBX655389 VLT655382:VLT655389 VVP655382:VVP655389 WFL655382:WFL655389 WPH655382:WPH655389 WZD655382:WZD655389 CV720918:CV720925 MR720918:MR720925 WN720918:WN720925 AGJ720918:AGJ720925 AQF720918:AQF720925 BAB720918:BAB720925 BJX720918:BJX720925 BTT720918:BTT720925 CDP720918:CDP720925 CNL720918:CNL720925 CXH720918:CXH720925 DHD720918:DHD720925 DQZ720918:DQZ720925 EAV720918:EAV720925 EKR720918:EKR720925 EUN720918:EUN720925 FEJ720918:FEJ720925 FOF720918:FOF720925 FYB720918:FYB720925 GHX720918:GHX720925 GRT720918:GRT720925 HBP720918:HBP720925 HLL720918:HLL720925 HVH720918:HVH720925 IFD720918:IFD720925 IOZ720918:IOZ720925 IYV720918:IYV720925 JIR720918:JIR720925 JSN720918:JSN720925 KCJ720918:KCJ720925 KMF720918:KMF720925 KWB720918:KWB720925 LFX720918:LFX720925 LPT720918:LPT720925 LZP720918:LZP720925 MJL720918:MJL720925 MTH720918:MTH720925 NDD720918:NDD720925 NMZ720918:NMZ720925 NWV720918:NWV720925 OGR720918:OGR720925 OQN720918:OQN720925 PAJ720918:PAJ720925 PKF720918:PKF720925 PUB720918:PUB720925 QDX720918:QDX720925 QNT720918:QNT720925 QXP720918:QXP720925 RHL720918:RHL720925 RRH720918:RRH720925 SBD720918:SBD720925 SKZ720918:SKZ720925 SUV720918:SUV720925 TER720918:TER720925 TON720918:TON720925 TYJ720918:TYJ720925 UIF720918:UIF720925 USB720918:USB720925 VBX720918:VBX720925 VLT720918:VLT720925 VVP720918:VVP720925 WFL720918:WFL720925 WPH720918:WPH720925 WZD720918:WZD720925 CV786454:CV786461 MR786454:MR786461 WN786454:WN786461 AGJ786454:AGJ786461 AQF786454:AQF786461 BAB786454:BAB786461 BJX786454:BJX786461 BTT786454:BTT786461 CDP786454:CDP786461 CNL786454:CNL786461 CXH786454:CXH786461 DHD786454:DHD786461 DQZ786454:DQZ786461 EAV786454:EAV786461 EKR786454:EKR786461 EUN786454:EUN786461 FEJ786454:FEJ786461 FOF786454:FOF786461 FYB786454:FYB786461 GHX786454:GHX786461 GRT786454:GRT786461 HBP786454:HBP786461 HLL786454:HLL786461 HVH786454:HVH786461 IFD786454:IFD786461 IOZ786454:IOZ786461 IYV786454:IYV786461 JIR786454:JIR786461 JSN786454:JSN786461 KCJ786454:KCJ786461 KMF786454:KMF786461 KWB786454:KWB786461 LFX786454:LFX786461 LPT786454:LPT786461 LZP786454:LZP786461 MJL786454:MJL786461 MTH786454:MTH786461 NDD786454:NDD786461 NMZ786454:NMZ786461 NWV786454:NWV786461 OGR786454:OGR786461 OQN786454:OQN786461 PAJ786454:PAJ786461 PKF786454:PKF786461 PUB786454:PUB786461 QDX786454:QDX786461 QNT786454:QNT786461 QXP786454:QXP786461 RHL786454:RHL786461 RRH786454:RRH786461 SBD786454:SBD786461 SKZ786454:SKZ786461 SUV786454:SUV786461 TER786454:TER786461 TON786454:TON786461 TYJ786454:TYJ786461 UIF786454:UIF786461 USB786454:USB786461 VBX786454:VBX786461 VLT786454:VLT786461 VVP786454:VVP786461 WFL786454:WFL786461 WPH786454:WPH786461 WZD786454:WZD786461 CV851990:CV851997 MR851990:MR851997 WN851990:WN851997 AGJ851990:AGJ851997 AQF851990:AQF851997 BAB851990:BAB851997 BJX851990:BJX851997 BTT851990:BTT851997 CDP851990:CDP851997 CNL851990:CNL851997 CXH851990:CXH851997 DHD851990:DHD851997 DQZ851990:DQZ851997 EAV851990:EAV851997 EKR851990:EKR851997 EUN851990:EUN851997 FEJ851990:FEJ851997 FOF851990:FOF851997 FYB851990:FYB851997 GHX851990:GHX851997 GRT851990:GRT851997 HBP851990:HBP851997 HLL851990:HLL851997 HVH851990:HVH851997 IFD851990:IFD851997 IOZ851990:IOZ851997 IYV851990:IYV851997 JIR851990:JIR851997 JSN851990:JSN851997 KCJ851990:KCJ851997 KMF851990:KMF851997 KWB851990:KWB851997 LFX851990:LFX851997 LPT851990:LPT851997 LZP851990:LZP851997 MJL851990:MJL851997 MTH851990:MTH851997 NDD851990:NDD851997 NMZ851990:NMZ851997 NWV851990:NWV851997 OGR851990:OGR851997 OQN851990:OQN851997 PAJ851990:PAJ851997 PKF851990:PKF851997 PUB851990:PUB851997 QDX851990:QDX851997 QNT851990:QNT851997 QXP851990:QXP851997 RHL851990:RHL851997 RRH851990:RRH851997 SBD851990:SBD851997 SKZ851990:SKZ851997 SUV851990:SUV851997 TER851990:TER851997 TON851990:TON851997 TYJ851990:TYJ851997 UIF851990:UIF851997 USB851990:USB851997 VBX851990:VBX851997 VLT851990:VLT851997 VVP851990:VVP851997 WFL851990:WFL851997 WPH851990:WPH851997 WZD851990:WZD851997 CV917526:CV917533 MR917526:MR917533 WN917526:WN917533 AGJ917526:AGJ917533 AQF917526:AQF917533 BAB917526:BAB917533 BJX917526:BJX917533 BTT917526:BTT917533 CDP917526:CDP917533 CNL917526:CNL917533 CXH917526:CXH917533 DHD917526:DHD917533 DQZ917526:DQZ917533 EAV917526:EAV917533 EKR917526:EKR917533 EUN917526:EUN917533 FEJ917526:FEJ917533 FOF917526:FOF917533 FYB917526:FYB917533 GHX917526:GHX917533 GRT917526:GRT917533 HBP917526:HBP917533 HLL917526:HLL917533 HVH917526:HVH917533 IFD917526:IFD917533 IOZ917526:IOZ917533 IYV917526:IYV917533 JIR917526:JIR917533 JSN917526:JSN917533 KCJ917526:KCJ917533 KMF917526:KMF917533 KWB917526:KWB917533 LFX917526:LFX917533 LPT917526:LPT917533 LZP917526:LZP917533 MJL917526:MJL917533 MTH917526:MTH917533 NDD917526:NDD917533 NMZ917526:NMZ917533 NWV917526:NWV917533 OGR917526:OGR917533 OQN917526:OQN917533 PAJ917526:PAJ917533 PKF917526:PKF917533 PUB917526:PUB917533 QDX917526:QDX917533 QNT917526:QNT917533 QXP917526:QXP917533 RHL917526:RHL917533 RRH917526:RRH917533 SBD917526:SBD917533 SKZ917526:SKZ917533 SUV917526:SUV917533 TER917526:TER917533 TON917526:TON917533 TYJ917526:TYJ917533 UIF917526:UIF917533 USB917526:USB917533 VBX917526:VBX917533 VLT917526:VLT917533 VVP917526:VVP917533 WFL917526:WFL917533 WPH917526:WPH917533 WZD917526:WZD917533 CV983062:CV983069 MR983062:MR983069 WN983062:WN983069 AGJ983062:AGJ983069 AQF983062:AQF983069 BAB983062:BAB983069 BJX983062:BJX983069 BTT983062:BTT983069 CDP983062:CDP983069 CNL983062:CNL983069 CXH983062:CXH983069 DHD983062:DHD983069 DQZ983062:DQZ983069 EAV983062:EAV983069 EKR983062:EKR983069 EUN983062:EUN983069 FEJ983062:FEJ983069 FOF983062:FOF983069 FYB983062:FYB983069 GHX983062:GHX983069 GRT983062:GRT983069 HBP983062:HBP983069 HLL983062:HLL983069 HVH983062:HVH983069 IFD983062:IFD983069 IOZ983062:IOZ983069 IYV983062:IYV983069 JIR983062:JIR983069 JSN983062:JSN983069 KCJ983062:KCJ983069 KMF983062:KMF983069 KWB983062:KWB983069 LFX983062:LFX983069 LPT983062:LPT983069 LZP983062:LZP983069 MJL983062:MJL983069 MTH983062:MTH983069 NDD983062:NDD983069 NMZ983062:NMZ983069 NWV983062:NWV983069 OGR983062:OGR983069 OQN983062:OQN983069 PAJ983062:PAJ983069 PKF983062:PKF983069 PUB983062:PUB983069 QDX983062:QDX983069 QNT983062:QNT983069 QXP983062:QXP983069 RHL983062:RHL983069 RRH983062:RRH983069 SBD983062:SBD983069 SKZ983062:SKZ983069 SUV983062:SUV983069 TER983062:TER983069 TON983062:TON983069 TYJ983062:TYJ983069 UIF983062:UIF983069 USB983062:USB983069 VBX983062:VBX983069 VLT983062:VLT983069 VVP983062:VVP983069 WFL983062:WFL983069 WZD18:WZD25 WPH18:WPH25 WFL18:WFL25 VVP18:VVP25 VLT18:VLT25 VBX18:VBX25 USB18:USB25 UIF18:UIF25 TYJ18:TYJ25 TON18:TON25 TER18:TER25 SUV18:SUV25 SKZ18:SKZ25 SBD18:SBD25 RRH18:RRH25 RHL18:RHL25 QXP18:QXP25 QNT18:QNT25 QDX18:QDX25 PUB18:PUB25 PKF18:PKF25 PAJ18:PAJ25 OQN18:OQN25 OGR18:OGR25 NWV18:NWV25 NMZ18:NMZ25 NDD18:NDD25 MTH18:MTH25 MJL18:MJL25 LZP18:LZP25 LPT18:LPT25 LFX18:LFX25 KWB18:KWB25 KMF18:KMF25 KCJ18:KCJ25 JSN18:JSN25 JIR18:JIR25 IYV18:IYV25 IOZ18:IOZ25 IFD18:IFD25 HVH18:HVH25 HLL18:HLL25 HBP18:HBP25 GRT18:GRT25 GHX18:GHX25 FYB18:FYB25 FOF18:FOF25 FEJ18:FEJ25 EUN18:EUN25 EKR18:EKR25 EAV18:EAV25 DQZ18:DQZ25 DHD18:DHD25 CXH18:CXH25 CNL18:CNL25 CDP18:CDP25 BTT18:BTT25 BJX18:BJX25 BAB18:BAB25 AQF18:AQF25 AGJ18:AGJ25 WN18:WN25 MR18:MR25 WZD27:WZD29 WPH27:WPH29 MR27:MR29 WN27:WN29 AGJ27:AGJ29 AQF27:AQF29 BAB27:BAB29 BJX27:BJX29 BTT27:BTT29 CDP27:CDP29 CNL27:CNL29 CXH27:CXH29 DHD27:DHD29 DQZ27:DQZ29 EAV27:EAV29 EKR27:EKR29 EUN27:EUN29 FEJ27:FEJ29 FOF27:FOF29 FYB27:FYB29 GHX27:GHX29 GRT27:GRT29 HBP27:HBP29 HLL27:HLL29 HVH27:HVH29 IFD27:IFD29 IOZ27:IOZ29 IYV27:IYV29 JIR27:JIR29 JSN27:JSN29 KCJ27:KCJ29 KMF27:KMF29 KWB27:KWB29 LFX27:LFX29 LPT27:LPT29 LZP27:LZP29 MJL27:MJL29 MTH27:MTH29 NDD27:NDD29 NMZ27:NMZ29 NWV27:NWV29 OGR27:OGR29 OQN27:OQN29 PAJ27:PAJ29 PKF27:PKF29 PUB27:PUB29 QDX27:QDX29 QNT27:QNT29 QXP27:QXP29 RHL27:RHL29 RRH27:RRH29 SBD27:SBD29 SKZ27:SKZ29 SUV27:SUV29 TER27:TER29 TON27:TON29 TYJ27:TYJ29 UIF27:UIF29 USB27:USB29 VBX27:VBX29 VLT27:VLT29 VVP27:VVP29 WFL27:WFL29 WZD31:WZD33 WPH31:WPH33 MR31:MR33 WN31:WN33 AGJ31:AGJ33 AQF31:AQF33 BAB31:BAB33 BJX31:BJX33 BTT31:BTT33 CDP31:CDP33 CNL31:CNL33 CXH31:CXH33 DHD31:DHD33 DQZ31:DQZ33 EAV31:EAV33 EKR31:EKR33 EUN31:EUN33 FEJ31:FEJ33 FOF31:FOF33 FYB31:FYB33 GHX31:GHX33 GRT31:GRT33 HBP31:HBP33 HLL31:HLL33 HVH31:HVH33 IFD31:IFD33 IOZ31:IOZ33 IYV31:IYV33 JIR31:JIR33 JSN31:JSN33 KCJ31:KCJ33 KMF31:KMF33 KWB31:KWB33 LFX31:LFX33 LPT31:LPT33 LZP31:LZP33 MJL31:MJL33 MTH31:MTH33 NDD31:NDD33 NMZ31:NMZ33 NWV31:NWV33 OGR31:OGR33 OQN31:OQN33 PAJ31:PAJ33 PKF31:PKF33 PUB31:PUB33 QDX31:QDX33 QNT31:QNT33 QXP31:QXP33 RHL31:RHL33 RRH31:RRH33 SBD31:SBD33 SKZ31:SKZ33 SUV31:SUV33 TER31:TER33 TON31:TON33 TYJ31:TYJ33 UIF31:UIF33 USB31:USB33 VBX31:VBX33 VLT31:VLT33 VVP31:VVP33 WFL31:WFL33">
      <formula1>900</formula1>
    </dataValidation>
    <dataValidation type="list" allowBlank="1" showInputMessage="1" showErrorMessage="1" errorTitle="Ошибка" error="Выберите значение из списка" sqref="O65562 MJ65562 WF65562 AGB65562 APX65562 AZT65562 BJP65562 BTL65562 CDH65562 CND65562 CWZ65562 DGV65562 DQR65562 EAN65562 EKJ65562 EUF65562 FEB65562 FNX65562 FXT65562 GHP65562 GRL65562 HBH65562 HLD65562 HUZ65562 IEV65562 IOR65562 IYN65562 JIJ65562 JSF65562 KCB65562 KLX65562 KVT65562 LFP65562 LPL65562 LZH65562 MJD65562 MSZ65562 NCV65562 NMR65562 NWN65562 OGJ65562 OQF65562 PAB65562 PJX65562 PTT65562 QDP65562 QNL65562 QXH65562 RHD65562 RQZ65562 SAV65562 SKR65562 SUN65562 TEJ65562 TOF65562 TYB65562 UHX65562 URT65562 VBP65562 VLL65562 VVH65562 WFD65562 WOZ65562 WYV65562 O131098 MJ131098 WF131098 AGB131098 APX131098 AZT131098 BJP131098 BTL131098 CDH131098 CND131098 CWZ131098 DGV131098 DQR131098 EAN131098 EKJ131098 EUF131098 FEB131098 FNX131098 FXT131098 GHP131098 GRL131098 HBH131098 HLD131098 HUZ131098 IEV131098 IOR131098 IYN131098 JIJ131098 JSF131098 KCB131098 KLX131098 KVT131098 LFP131098 LPL131098 LZH131098 MJD131098 MSZ131098 NCV131098 NMR131098 NWN131098 OGJ131098 OQF131098 PAB131098 PJX131098 PTT131098 QDP131098 QNL131098 QXH131098 RHD131098 RQZ131098 SAV131098 SKR131098 SUN131098 TEJ131098 TOF131098 TYB131098 UHX131098 URT131098 VBP131098 VLL131098 VVH131098 WFD131098 WOZ131098 WYV131098 O196634 MJ196634 WF196634 AGB196634 APX196634 AZT196634 BJP196634 BTL196634 CDH196634 CND196634 CWZ196634 DGV196634 DQR196634 EAN196634 EKJ196634 EUF196634 FEB196634 FNX196634 FXT196634 GHP196634 GRL196634 HBH196634 HLD196634 HUZ196634 IEV196634 IOR196634 IYN196634 JIJ196634 JSF196634 KCB196634 KLX196634 KVT196634 LFP196634 LPL196634 LZH196634 MJD196634 MSZ196634 NCV196634 NMR196634 NWN196634 OGJ196634 OQF196634 PAB196634 PJX196634 PTT196634 QDP196634 QNL196634 QXH196634 RHD196634 RQZ196634 SAV196634 SKR196634 SUN196634 TEJ196634 TOF196634 TYB196634 UHX196634 URT196634 VBP196634 VLL196634 VVH196634 WFD196634 WOZ196634 WYV196634 O262170 MJ262170 WF262170 AGB262170 APX262170 AZT262170 BJP262170 BTL262170 CDH262170 CND262170 CWZ262170 DGV262170 DQR262170 EAN262170 EKJ262170 EUF262170 FEB262170 FNX262170 FXT262170 GHP262170 GRL262170 HBH262170 HLD262170 HUZ262170 IEV262170 IOR262170 IYN262170 JIJ262170 JSF262170 KCB262170 KLX262170 KVT262170 LFP262170 LPL262170 LZH262170 MJD262170 MSZ262170 NCV262170 NMR262170 NWN262170 OGJ262170 OQF262170 PAB262170 PJX262170 PTT262170 QDP262170 QNL262170 QXH262170 RHD262170 RQZ262170 SAV262170 SKR262170 SUN262170 TEJ262170 TOF262170 TYB262170 UHX262170 URT262170 VBP262170 VLL262170 VVH262170 WFD262170 WOZ262170 WYV262170 O327706 MJ327706 WF327706 AGB327706 APX327706 AZT327706 BJP327706 BTL327706 CDH327706 CND327706 CWZ327706 DGV327706 DQR327706 EAN327706 EKJ327706 EUF327706 FEB327706 FNX327706 FXT327706 GHP327706 GRL327706 HBH327706 HLD327706 HUZ327706 IEV327706 IOR327706 IYN327706 JIJ327706 JSF327706 KCB327706 KLX327706 KVT327706 LFP327706 LPL327706 LZH327706 MJD327706 MSZ327706 NCV327706 NMR327706 NWN327706 OGJ327706 OQF327706 PAB327706 PJX327706 PTT327706 QDP327706 QNL327706 QXH327706 RHD327706 RQZ327706 SAV327706 SKR327706 SUN327706 TEJ327706 TOF327706 TYB327706 UHX327706 URT327706 VBP327706 VLL327706 VVH327706 WFD327706 WOZ327706 WYV327706 O393242 MJ393242 WF393242 AGB393242 APX393242 AZT393242 BJP393242 BTL393242 CDH393242 CND393242 CWZ393242 DGV393242 DQR393242 EAN393242 EKJ393242 EUF393242 FEB393242 FNX393242 FXT393242 GHP393242 GRL393242 HBH393242 HLD393242 HUZ393242 IEV393242 IOR393242 IYN393242 JIJ393242 JSF393242 KCB393242 KLX393242 KVT393242 LFP393242 LPL393242 LZH393242 MJD393242 MSZ393242 NCV393242 NMR393242 NWN393242 OGJ393242 OQF393242 PAB393242 PJX393242 PTT393242 QDP393242 QNL393242 QXH393242 RHD393242 RQZ393242 SAV393242 SKR393242 SUN393242 TEJ393242 TOF393242 TYB393242 UHX393242 URT393242 VBP393242 VLL393242 VVH393242 WFD393242 WOZ393242 WYV393242 O458778 MJ458778 WF458778 AGB458778 APX458778 AZT458778 BJP458778 BTL458778 CDH458778 CND458778 CWZ458778 DGV458778 DQR458778 EAN458778 EKJ458778 EUF458778 FEB458778 FNX458778 FXT458778 GHP458778 GRL458778 HBH458778 HLD458778 HUZ458778 IEV458778 IOR458778 IYN458778 JIJ458778 JSF458778 KCB458778 KLX458778 KVT458778 LFP458778 LPL458778 LZH458778 MJD458778 MSZ458778 NCV458778 NMR458778 NWN458778 OGJ458778 OQF458778 PAB458778 PJX458778 PTT458778 QDP458778 QNL458778 QXH458778 RHD458778 RQZ458778 SAV458778 SKR458778 SUN458778 TEJ458778 TOF458778 TYB458778 UHX458778 URT458778 VBP458778 VLL458778 VVH458778 WFD458778 WOZ458778 WYV458778 O524314 MJ524314 WF524314 AGB524314 APX524314 AZT524314 BJP524314 BTL524314 CDH524314 CND524314 CWZ524314 DGV524314 DQR524314 EAN524314 EKJ524314 EUF524314 FEB524314 FNX524314 FXT524314 GHP524314 GRL524314 HBH524314 HLD524314 HUZ524314 IEV524314 IOR524314 IYN524314 JIJ524314 JSF524314 KCB524314 KLX524314 KVT524314 LFP524314 LPL524314 LZH524314 MJD524314 MSZ524314 NCV524314 NMR524314 NWN524314 OGJ524314 OQF524314 PAB524314 PJX524314 PTT524314 QDP524314 QNL524314 QXH524314 RHD524314 RQZ524314 SAV524314 SKR524314 SUN524314 TEJ524314 TOF524314 TYB524314 UHX524314 URT524314 VBP524314 VLL524314 VVH524314 WFD524314 WOZ524314 WYV524314 O589850 MJ589850 WF589850 AGB589850 APX589850 AZT589850 BJP589850 BTL589850 CDH589850 CND589850 CWZ589850 DGV589850 DQR589850 EAN589850 EKJ589850 EUF589850 FEB589850 FNX589850 FXT589850 GHP589850 GRL589850 HBH589850 HLD589850 HUZ589850 IEV589850 IOR589850 IYN589850 JIJ589850 JSF589850 KCB589850 KLX589850 KVT589850 LFP589850 LPL589850 LZH589850 MJD589850 MSZ589850 NCV589850 NMR589850 NWN589850 OGJ589850 OQF589850 PAB589850 PJX589850 PTT589850 QDP589850 QNL589850 QXH589850 RHD589850 RQZ589850 SAV589850 SKR589850 SUN589850 TEJ589850 TOF589850 TYB589850 UHX589850 URT589850 VBP589850 VLL589850 VVH589850 WFD589850 WOZ589850 WYV589850 O655386 MJ655386 WF655386 AGB655386 APX655386 AZT655386 BJP655386 BTL655386 CDH655386 CND655386 CWZ655386 DGV655386 DQR655386 EAN655386 EKJ655386 EUF655386 FEB655386 FNX655386 FXT655386 GHP655386 GRL655386 HBH655386 HLD655386 HUZ655386 IEV655386 IOR655386 IYN655386 JIJ655386 JSF655386 KCB655386 KLX655386 KVT655386 LFP655386 LPL655386 LZH655386 MJD655386 MSZ655386 NCV655386 NMR655386 NWN655386 OGJ655386 OQF655386 PAB655386 PJX655386 PTT655386 QDP655386 QNL655386 QXH655386 RHD655386 RQZ655386 SAV655386 SKR655386 SUN655386 TEJ655386 TOF655386 TYB655386 UHX655386 URT655386 VBP655386 VLL655386 VVH655386 WFD655386 WOZ655386 WYV655386 O720922 MJ720922 WF720922 AGB720922 APX720922 AZT720922 BJP720922 BTL720922 CDH720922 CND720922 CWZ720922 DGV720922 DQR720922 EAN720922 EKJ720922 EUF720922 FEB720922 FNX720922 FXT720922 GHP720922 GRL720922 HBH720922 HLD720922 HUZ720922 IEV720922 IOR720922 IYN720922 JIJ720922 JSF720922 KCB720922 KLX720922 KVT720922 LFP720922 LPL720922 LZH720922 MJD720922 MSZ720922 NCV720922 NMR720922 NWN720922 OGJ720922 OQF720922 PAB720922 PJX720922 PTT720922 QDP720922 QNL720922 QXH720922 RHD720922 RQZ720922 SAV720922 SKR720922 SUN720922 TEJ720922 TOF720922 TYB720922 UHX720922 URT720922 VBP720922 VLL720922 VVH720922 WFD720922 WOZ720922 WYV720922 O786458 MJ786458 WF786458 AGB786458 APX786458 AZT786458 BJP786458 BTL786458 CDH786458 CND786458 CWZ786458 DGV786458 DQR786458 EAN786458 EKJ786458 EUF786458 FEB786458 FNX786458 FXT786458 GHP786458 GRL786458 HBH786458 HLD786458 HUZ786458 IEV786458 IOR786458 IYN786458 JIJ786458 JSF786458 KCB786458 KLX786458 KVT786458 LFP786458 LPL786458 LZH786458 MJD786458 MSZ786458 NCV786458 NMR786458 NWN786458 OGJ786458 OQF786458 PAB786458 PJX786458 PTT786458 QDP786458 QNL786458 QXH786458 RHD786458 RQZ786458 SAV786458 SKR786458 SUN786458 TEJ786458 TOF786458 TYB786458 UHX786458 URT786458 VBP786458 VLL786458 VVH786458 WFD786458 WOZ786458 WYV786458 O851994 MJ851994 WF851994 AGB851994 APX851994 AZT851994 BJP851994 BTL851994 CDH851994 CND851994 CWZ851994 DGV851994 DQR851994 EAN851994 EKJ851994 EUF851994 FEB851994 FNX851994 FXT851994 GHP851994 GRL851994 HBH851994 HLD851994 HUZ851994 IEV851994 IOR851994 IYN851994 JIJ851994 JSF851994 KCB851994 KLX851994 KVT851994 LFP851994 LPL851994 LZH851994 MJD851994 MSZ851994 NCV851994 NMR851994 NWN851994 OGJ851994 OQF851994 PAB851994 PJX851994 PTT851994 QDP851994 QNL851994 QXH851994 RHD851994 RQZ851994 SAV851994 SKR851994 SUN851994 TEJ851994 TOF851994 TYB851994 UHX851994 URT851994 VBP851994 VLL851994 VVH851994 WFD851994 WOZ851994 WYV851994 O917530 MJ917530 WF917530 AGB917530 APX917530 AZT917530 BJP917530 BTL917530 CDH917530 CND917530 CWZ917530 DGV917530 DQR917530 EAN917530 EKJ917530 EUF917530 FEB917530 FNX917530 FXT917530 GHP917530 GRL917530 HBH917530 HLD917530 HUZ917530 IEV917530 IOR917530 IYN917530 JIJ917530 JSF917530 KCB917530 KLX917530 KVT917530 LFP917530 LPL917530 LZH917530 MJD917530 MSZ917530 NCV917530 NMR917530 NWN917530 OGJ917530 OQF917530 PAB917530 PJX917530 PTT917530 QDP917530 QNL917530 QXH917530 RHD917530 RQZ917530 SAV917530 SKR917530 SUN917530 TEJ917530 TOF917530 TYB917530 UHX917530 URT917530 VBP917530 VLL917530 VVH917530 WFD917530 WOZ917530 WYV917530 O983066 MJ983066 WF983066 AGB983066 APX983066 AZT983066 BJP983066 BTL983066 CDH983066 CND983066 CWZ983066 DGV983066 DQR983066 EAN983066 EKJ983066 EUF983066 FEB983066 FNX983066 FXT983066 GHP983066 GRL983066 HBH983066 HLD983066 HUZ983066 IEV983066 IOR983066 IYN983066 JIJ983066 JSF983066 KCB983066 KLX983066 KVT983066 LFP983066 LPL983066 LZH983066 MJD983066 MSZ983066 NCV983066 NMR983066 NWN983066 OGJ983066 OQF983066 PAB983066 PJX983066 PTT983066 QDP983066 QNL983066 QXH983066 RHD983066 RQZ983066 SAV983066 SKR983066 SUN983066 TEJ983066 TOF983066 TYB983066 UHX983066 URT983066 VBP983066 VLL983066 VVH983066 WFD983066 WOZ983066 WYV983066 WYV22 WOZ22 WFD22 VVH22 VLL22 VBP22 URT22 UHX22 TYB22 TOF22 TEJ22 SUN22 SKR22 SAV22 RQZ22 RHD22 QXH22 QNL22 QDP22 PTT22 PJX22 PAB22 OQF22 OGJ22 NWN22 NMR22 NCV22 MSZ22 MJD22 LZH22 LPL22 LFP22 KVT22 KLX22 KCB22 JSF22 JIJ22 IYN22 IOR22 IEV22 HUZ22 HLD22 HBH22 GRL22 GHP22 FXT22 FNX22 FEB22 EUF22 EKJ22 EAN22 DQR22 DGV22 CWZ22 CND22 CDH22 BTL22 BJP22 AZT22 APX22 AGB22 WF22 MJ22 O22 V65562 V131098 V196634 V262170 V327706 V393242 V458778 V524314 V589850 V655386 V720922 V786458 V851994 V917530 V983066 V22 AC65562 AC131098 AC196634 AC262170 AC327706 AC393242 AC458778 AC524314 AC589850 AC655386 AC720922 AC786458 AC851994 AC917530 AC983066 AC22 AJ65562 AJ131098 AJ196634 AJ262170 AJ327706 AJ393242 AJ458778 AJ524314 AJ589850 AJ655386 AJ720922 AJ786458 AJ851994 AJ917530 AJ983066 AJ22 AQ65562 AQ131098 AQ196634 AQ262170 AQ327706 AQ393242 AQ458778 AQ524314 AQ589850 AQ655386 AQ720922 AQ786458 AQ851994 AQ917530 AQ983066 AQ22 AX65562 AX131098 AX196634 AX262170 AX327706 AX393242 AX458778 AX524314 AX589850 AX655386 AX720922 AX786458 AX851994 AX917530 AX983066 AX22 BE65562 BE131098 BE196634 BE262170 BE327706 BE393242 BE458778 BE524314 BE589850 BE655386 BE720922 BE786458 BE851994 BE917530 BE983066 BE22 BL65562 BL131098 BL196634 BL262170 BL327706 BL393242 BL458778 BL524314 BL589850 BL655386 BL720922 BL786458 BL851994 BL917530 BL983066 BL22 BS65562 BS131098 BS196634 BS262170 BS327706 BS393242 BS458778 BS524314 BS589850 BS655386 BS720922 BS786458 BS851994 BS917530 BS983066 BS22 BZ65562 BZ131098 BZ196634 BZ262170 BZ327706 BZ393242 BZ458778 BZ524314 BZ589850 BZ655386 BZ720922 BZ786458 BZ851994 BZ917530 BZ983066 BZ22 CG65562 CG131098 CG196634 CG262170 CG327706 CG393242 CG458778 CG524314 CG589850 CG655386 CG720922 CG786458 CG851994 CG917530 CG983066 CG22 CN65562 CN131098 CN196634 CN262170 CN327706 CN393242 CN458778 CN524314 CN589850 CN655386 CN720922 CN786458 CN851994 CN917530 CN983066 CN2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BJ24:BJ25 BQ24:BQ25 BX24:BX25 CE24:CE25 CL24:CL25 CS24:CS25">
      <formula1>900</formula1>
    </dataValidation>
    <dataValidation type="list" allowBlank="1" showInputMessage="1" showErrorMessage="1" errorTitle="Ошибка" error="Выберите значение из списка" prompt="Выберите значение из списка" sqref="O23 V23 AC23 AJ23 AQ23 AX23 BE23 BL23 BS23 BZ23 CG23 CN23 O27 O31">
      <formula1>kind_of_cons</formula1>
    </dataValidation>
    <dataValidation type="decimal" allowBlank="1" showErrorMessage="1" errorTitle="Ошибка" error="Допускается ввод только действительных чисел!" sqref="O24 V24 AC24 AJ24 AQ24 AX24 BE24 BL24 BS24 BZ24 CG24 CN24 O28 V28 AC28 AJ28 AQ28 AX28 BE28 BL28 BS28 BZ28 CG28 CN28 O32 V32 AC32 AJ32 AQ32 AX32 BE32 BL32 BS32 BZ32 CG32 CN32">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sheetPr codeName="List05_3">
    <tabColor indexed="22"/>
  </sheetPr>
  <dimension ref="A1:T19"/>
  <sheetViews>
    <sheetView showGridLines="0" topLeftCell="E1" zoomScaleNormal="100" workbookViewId="0"/>
  </sheetViews>
  <sheetFormatPr defaultColWidth="10.5703125" defaultRowHeight="14.25"/>
  <cols>
    <col min="1" max="1" width="3.7109375" style="556" hidden="1" customWidth="1"/>
    <col min="2" max="4" width="3.7109375" style="550" hidden="1" customWidth="1"/>
    <col min="5" max="5" width="3.7109375" style="495" customWidth="1"/>
    <col min="6" max="6" width="9.7109375" style="488" customWidth="1"/>
    <col min="7" max="7" width="37.7109375" style="488" customWidth="1"/>
    <col min="8" max="8" width="66.85546875" style="488" customWidth="1"/>
    <col min="9" max="9" width="115.7109375" style="488" customWidth="1"/>
    <col min="10" max="11" width="10.5703125" style="550"/>
    <col min="12" max="12" width="11.140625" style="550" customWidth="1"/>
    <col min="13" max="20" width="10.5703125" style="550"/>
    <col min="21" max="16384" width="10.5703125" style="488"/>
  </cols>
  <sheetData>
    <row r="1" spans="1:20" ht="3" customHeight="1">
      <c r="A1" s="556" t="s">
        <v>49</v>
      </c>
    </row>
    <row r="2" spans="1:20" ht="22.5">
      <c r="F2" s="1146" t="s">
        <v>473</v>
      </c>
      <c r="G2" s="1147"/>
      <c r="H2" s="1148"/>
      <c r="I2" s="605"/>
    </row>
    <row r="3" spans="1:20" ht="3" customHeight="1"/>
    <row r="4" spans="1:20" s="535" customFormat="1" ht="11.25">
      <c r="A4" s="555"/>
      <c r="B4" s="555"/>
      <c r="C4" s="555"/>
      <c r="D4" s="555"/>
      <c r="F4" s="1104" t="s">
        <v>436</v>
      </c>
      <c r="G4" s="1104"/>
      <c r="H4" s="1104"/>
      <c r="I4" s="1149" t="s">
        <v>437</v>
      </c>
      <c r="J4" s="555"/>
      <c r="K4" s="555"/>
      <c r="L4" s="555"/>
      <c r="M4" s="555"/>
      <c r="N4" s="555"/>
      <c r="O4" s="555"/>
      <c r="P4" s="555"/>
      <c r="Q4" s="555"/>
      <c r="R4" s="555"/>
      <c r="S4" s="555"/>
      <c r="T4" s="555"/>
    </row>
    <row r="5" spans="1:20" s="535" customFormat="1" ht="11.25" customHeight="1">
      <c r="A5" s="555"/>
      <c r="B5" s="555"/>
      <c r="C5" s="555"/>
      <c r="D5" s="555"/>
      <c r="F5" s="571" t="s">
        <v>88</v>
      </c>
      <c r="G5" s="583" t="s">
        <v>439</v>
      </c>
      <c r="H5" s="570" t="s">
        <v>424</v>
      </c>
      <c r="I5" s="1149"/>
      <c r="J5" s="555"/>
      <c r="K5" s="555"/>
      <c r="L5" s="555"/>
      <c r="M5" s="555"/>
      <c r="N5" s="555"/>
      <c r="O5" s="555"/>
      <c r="P5" s="555"/>
      <c r="Q5" s="555"/>
      <c r="R5" s="555"/>
      <c r="S5" s="555"/>
      <c r="T5" s="555"/>
    </row>
    <row r="6" spans="1:20" s="535" customFormat="1" ht="12" customHeight="1">
      <c r="A6" s="555"/>
      <c r="B6" s="555"/>
      <c r="C6" s="555"/>
      <c r="D6" s="555"/>
      <c r="F6" s="572" t="s">
        <v>89</v>
      </c>
      <c r="G6" s="574">
        <v>2</v>
      </c>
      <c r="H6" s="575">
        <v>3</v>
      </c>
      <c r="I6" s="573">
        <v>4</v>
      </c>
      <c r="J6" s="555">
        <v>4</v>
      </c>
      <c r="K6" s="555"/>
      <c r="L6" s="555"/>
      <c r="M6" s="555"/>
      <c r="N6" s="555"/>
      <c r="O6" s="555"/>
      <c r="P6" s="555"/>
      <c r="Q6" s="555"/>
      <c r="R6" s="555"/>
      <c r="S6" s="555"/>
      <c r="T6" s="555"/>
    </row>
    <row r="7" spans="1:20" s="535" customFormat="1" ht="18.75">
      <c r="A7" s="555"/>
      <c r="B7" s="555"/>
      <c r="C7" s="555"/>
      <c r="D7" s="555"/>
      <c r="F7" s="581">
        <v>1</v>
      </c>
      <c r="G7" s="597" t="s">
        <v>474</v>
      </c>
      <c r="H7" s="569" t="str">
        <f>IF(dateCh="","",dateCh)</f>
        <v>27.11.2020</v>
      </c>
      <c r="I7" s="546" t="s">
        <v>475</v>
      </c>
      <c r="J7" s="580"/>
      <c r="K7" s="555"/>
      <c r="L7" s="555"/>
      <c r="M7" s="555"/>
      <c r="N7" s="555"/>
      <c r="O7" s="555"/>
      <c r="P7" s="555"/>
      <c r="Q7" s="555"/>
      <c r="R7" s="555"/>
      <c r="S7" s="555"/>
      <c r="T7" s="555"/>
    </row>
    <row r="8" spans="1:20" s="535" customFormat="1" ht="45">
      <c r="A8" s="1150">
        <v>1</v>
      </c>
      <c r="B8" s="555"/>
      <c r="C8" s="555"/>
      <c r="D8" s="555"/>
      <c r="F8" s="581" t="str">
        <f>"2." &amp;mergeValue(A8)</f>
        <v>2.1</v>
      </c>
      <c r="G8" s="597" t="s">
        <v>476</v>
      </c>
      <c r="H8" s="569"/>
      <c r="I8" s="546" t="s">
        <v>569</v>
      </c>
      <c r="J8" s="580"/>
      <c r="K8" s="555"/>
      <c r="L8" s="555"/>
      <c r="M8" s="555"/>
      <c r="N8" s="555"/>
      <c r="O8" s="555"/>
      <c r="P8" s="555"/>
      <c r="Q8" s="555"/>
      <c r="R8" s="555"/>
      <c r="S8" s="555"/>
      <c r="T8" s="555"/>
    </row>
    <row r="9" spans="1:20" s="535" customFormat="1" ht="22.5">
      <c r="A9" s="1150"/>
      <c r="B9" s="555"/>
      <c r="C9" s="555"/>
      <c r="D9" s="555"/>
      <c r="F9" s="581" t="str">
        <f>"3." &amp;mergeValue(A9)</f>
        <v>3.1</v>
      </c>
      <c r="G9" s="597" t="s">
        <v>477</v>
      </c>
      <c r="H9" s="569"/>
      <c r="I9" s="546" t="s">
        <v>568</v>
      </c>
      <c r="J9" s="580"/>
      <c r="K9" s="555"/>
      <c r="L9" s="555"/>
      <c r="M9" s="555"/>
      <c r="N9" s="555"/>
      <c r="O9" s="555"/>
      <c r="P9" s="555"/>
      <c r="Q9" s="555"/>
      <c r="R9" s="555"/>
      <c r="S9" s="555"/>
      <c r="T9" s="555"/>
    </row>
    <row r="10" spans="1:20" s="535" customFormat="1" ht="22.5">
      <c r="A10" s="1150"/>
      <c r="B10" s="555"/>
      <c r="C10" s="555"/>
      <c r="D10" s="555"/>
      <c r="F10" s="581" t="str">
        <f>"4."&amp;mergeValue(A10)</f>
        <v>4.1</v>
      </c>
      <c r="G10" s="597" t="s">
        <v>478</v>
      </c>
      <c r="H10" s="570" t="s">
        <v>440</v>
      </c>
      <c r="I10" s="546"/>
      <c r="J10" s="580"/>
      <c r="K10" s="555"/>
      <c r="L10" s="555"/>
      <c r="M10" s="555"/>
      <c r="N10" s="555"/>
      <c r="O10" s="555"/>
      <c r="P10" s="555"/>
      <c r="Q10" s="555"/>
      <c r="R10" s="555"/>
      <c r="S10" s="555"/>
      <c r="T10" s="555"/>
    </row>
    <row r="11" spans="1:20" s="535" customFormat="1" ht="18.75">
      <c r="A11" s="1150"/>
      <c r="B11" s="1150">
        <v>1</v>
      </c>
      <c r="C11" s="588"/>
      <c r="D11" s="588"/>
      <c r="F11" s="581" t="str">
        <f>"4."&amp;mergeValue(A11) &amp;"."&amp;mergeValue(B11)</f>
        <v>4.1.1</v>
      </c>
      <c r="G11" s="576" t="s">
        <v>571</v>
      </c>
      <c r="H11" s="569" t="str">
        <f>IF(region_name="","",region_name)</f>
        <v>Ханты-Мансийский автономный округ</v>
      </c>
      <c r="I11" s="546" t="s">
        <v>481</v>
      </c>
      <c r="J11" s="580"/>
      <c r="K11" s="555"/>
      <c r="L11" s="555"/>
      <c r="M11" s="555"/>
      <c r="N11" s="555"/>
      <c r="O11" s="555"/>
      <c r="P11" s="555"/>
      <c r="Q11" s="555"/>
      <c r="R11" s="555"/>
      <c r="S11" s="555"/>
      <c r="T11" s="555"/>
    </row>
    <row r="12" spans="1:20" s="535" customFormat="1" ht="22.5">
      <c r="A12" s="1150"/>
      <c r="B12" s="1150"/>
      <c r="C12" s="1150">
        <v>1</v>
      </c>
      <c r="D12" s="588"/>
      <c r="F12" s="581" t="str">
        <f>"4."&amp;mergeValue(A12) &amp;"."&amp;mergeValue(B12)&amp;"."&amp;mergeValue(C12)</f>
        <v>4.1.1.1</v>
      </c>
      <c r="G12" s="587" t="s">
        <v>479</v>
      </c>
      <c r="H12" s="569"/>
      <c r="I12" s="546" t="s">
        <v>482</v>
      </c>
      <c r="J12" s="580"/>
      <c r="K12" s="555"/>
      <c r="L12" s="555"/>
      <c r="M12" s="555"/>
      <c r="N12" s="555"/>
      <c r="O12" s="555"/>
      <c r="P12" s="555"/>
      <c r="Q12" s="555"/>
      <c r="R12" s="555"/>
      <c r="S12" s="555"/>
      <c r="T12" s="555"/>
    </row>
    <row r="13" spans="1:20" s="535" customFormat="1" ht="39" customHeight="1">
      <c r="A13" s="1150"/>
      <c r="B13" s="1150"/>
      <c r="C13" s="1150"/>
      <c r="D13" s="588">
        <v>1</v>
      </c>
      <c r="F13" s="581" t="str">
        <f>"4."&amp;mergeValue(A13) &amp;"."&amp;mergeValue(B13)&amp;"."&amp;mergeValue(C13)&amp;"."&amp;mergeValue(D13)</f>
        <v>4.1.1.1.1</v>
      </c>
      <c r="G13" s="598" t="s">
        <v>480</v>
      </c>
      <c r="H13" s="569"/>
      <c r="I13" s="1151" t="s">
        <v>570</v>
      </c>
      <c r="J13" s="580"/>
      <c r="K13" s="555"/>
      <c r="L13" s="555"/>
      <c r="M13" s="555"/>
      <c r="N13" s="555"/>
      <c r="O13" s="555"/>
      <c r="P13" s="555"/>
      <c r="Q13" s="555"/>
      <c r="R13" s="555"/>
      <c r="S13" s="555"/>
      <c r="T13" s="555"/>
    </row>
    <row r="14" spans="1:20" s="535" customFormat="1" ht="18.75">
      <c r="A14" s="1150"/>
      <c r="B14" s="1150"/>
      <c r="C14" s="1150"/>
      <c r="D14" s="588"/>
      <c r="F14" s="584"/>
      <c r="G14" s="515" t="s">
        <v>3</v>
      </c>
      <c r="H14" s="589"/>
      <c r="I14" s="1151"/>
      <c r="J14" s="580"/>
      <c r="K14" s="555"/>
      <c r="L14" s="555"/>
      <c r="M14" s="555"/>
      <c r="N14" s="555"/>
      <c r="O14" s="555"/>
      <c r="P14" s="555"/>
      <c r="Q14" s="555"/>
      <c r="R14" s="555"/>
      <c r="S14" s="555"/>
      <c r="T14" s="555"/>
    </row>
    <row r="15" spans="1:20" s="535" customFormat="1" ht="18.75">
      <c r="A15" s="1150"/>
      <c r="B15" s="1150"/>
      <c r="C15" s="588"/>
      <c r="D15" s="588"/>
      <c r="F15" s="599"/>
      <c r="G15" s="542" t="s">
        <v>385</v>
      </c>
      <c r="H15" s="600"/>
      <c r="I15" s="601"/>
      <c r="J15" s="580"/>
      <c r="K15" s="555"/>
      <c r="L15" s="555"/>
      <c r="M15" s="555"/>
      <c r="N15" s="555"/>
      <c r="O15" s="555"/>
      <c r="P15" s="555"/>
      <c r="Q15" s="555"/>
      <c r="R15" s="555"/>
      <c r="S15" s="555"/>
      <c r="T15" s="555"/>
    </row>
    <row r="16" spans="1:20" s="535" customFormat="1" ht="18.75">
      <c r="A16" s="1150"/>
      <c r="B16" s="555"/>
      <c r="C16" s="555"/>
      <c r="D16" s="555"/>
      <c r="F16" s="584"/>
      <c r="G16" s="523" t="s">
        <v>488</v>
      </c>
      <c r="H16" s="585"/>
      <c r="I16" s="586"/>
      <c r="J16" s="580"/>
      <c r="K16" s="555"/>
      <c r="L16" s="555"/>
      <c r="M16" s="555"/>
      <c r="N16" s="555"/>
      <c r="O16" s="555"/>
      <c r="P16" s="555"/>
      <c r="Q16" s="555"/>
      <c r="R16" s="555"/>
      <c r="S16" s="555"/>
      <c r="T16" s="555"/>
    </row>
    <row r="17" spans="1:20" s="535" customFormat="1" ht="18.75">
      <c r="A17" s="555"/>
      <c r="B17" s="555"/>
      <c r="C17" s="555"/>
      <c r="D17" s="555"/>
      <c r="F17" s="584"/>
      <c r="G17" s="530" t="s">
        <v>487</v>
      </c>
      <c r="H17" s="585"/>
      <c r="I17" s="586"/>
      <c r="J17" s="580"/>
      <c r="K17" s="555"/>
      <c r="L17" s="555"/>
      <c r="M17" s="555"/>
      <c r="N17" s="555"/>
      <c r="O17" s="555"/>
      <c r="P17" s="555"/>
      <c r="Q17" s="555"/>
      <c r="R17" s="555"/>
      <c r="S17" s="555"/>
      <c r="T17" s="555"/>
    </row>
    <row r="18" spans="1:20" s="578" customFormat="1" ht="3" customHeight="1">
      <c r="A18" s="579"/>
      <c r="B18" s="579"/>
      <c r="C18" s="579"/>
      <c r="D18" s="579"/>
      <c r="F18" s="590"/>
      <c r="G18" s="591"/>
      <c r="H18" s="592"/>
      <c r="I18" s="593"/>
      <c r="J18" s="579"/>
      <c r="K18" s="579"/>
      <c r="L18" s="579"/>
      <c r="M18" s="579"/>
      <c r="N18" s="579"/>
      <c r="O18" s="579"/>
      <c r="P18" s="579"/>
      <c r="Q18" s="579"/>
      <c r="R18" s="579"/>
      <c r="S18" s="579"/>
      <c r="T18" s="579"/>
    </row>
    <row r="19" spans="1:20" s="578" customFormat="1" ht="15" customHeight="1">
      <c r="A19" s="579"/>
      <c r="B19" s="579"/>
      <c r="C19" s="579"/>
      <c r="D19" s="579"/>
      <c r="F19" s="577"/>
      <c r="G19" s="1145" t="s">
        <v>572</v>
      </c>
      <c r="H19" s="1145"/>
      <c r="I19" s="559"/>
      <c r="J19" s="579"/>
      <c r="K19" s="579"/>
      <c r="L19" s="579"/>
      <c r="M19" s="579"/>
      <c r="N19" s="579"/>
      <c r="O19" s="579"/>
      <c r="P19" s="579"/>
      <c r="Q19" s="579"/>
      <c r="R19" s="579"/>
      <c r="S19" s="579"/>
      <c r="T19" s="57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0" hidden="1" customWidth="1"/>
    <col min="7" max="8" width="9.140625" style="556" hidden="1" customWidth="1"/>
    <col min="9" max="9" width="3.7109375" style="496" customWidth="1"/>
    <col min="10" max="11" width="3.7109375" style="495" customWidth="1"/>
    <col min="12" max="12" width="12.7109375" style="488" customWidth="1"/>
    <col min="13" max="13" width="44.7109375" style="488" customWidth="1"/>
    <col min="14" max="14" width="1.7109375" style="488" hidden="1" customWidth="1"/>
    <col min="15" max="15" width="29.7109375" style="488" hidden="1" customWidth="1"/>
    <col min="16" max="17" width="23.7109375" style="488" hidden="1" customWidth="1"/>
    <col min="18" max="18" width="11.7109375" style="488" customWidth="1"/>
    <col min="19" max="19" width="3.7109375" style="488" customWidth="1"/>
    <col min="20" max="20" width="11.7109375" style="488" customWidth="1"/>
    <col min="21" max="21" width="8.5703125" style="488" hidden="1" customWidth="1"/>
    <col min="22" max="22" width="4.7109375" style="488" customWidth="1"/>
    <col min="23" max="23" width="115.7109375" style="488" customWidth="1"/>
    <col min="24" max="25" width="10.5703125" style="550"/>
    <col min="26" max="26" width="11.140625" style="550" customWidth="1"/>
    <col min="27" max="34" width="10.5703125" style="550"/>
    <col min="35" max="256" width="10.5703125" style="488"/>
    <col min="257" max="264" width="0" style="488" hidden="1" customWidth="1"/>
    <col min="265" max="265" width="3.7109375" style="488" customWidth="1"/>
    <col min="266" max="266" width="3.85546875" style="488" customWidth="1"/>
    <col min="267" max="267" width="3.7109375" style="488" customWidth="1"/>
    <col min="268" max="268" width="12.7109375" style="488" customWidth="1"/>
    <col min="269" max="269" width="52.7109375" style="488" customWidth="1"/>
    <col min="270" max="273" width="0" style="488" hidden="1" customWidth="1"/>
    <col min="274" max="274" width="12.28515625" style="488" customWidth="1"/>
    <col min="275" max="275" width="6.42578125" style="488" customWidth="1"/>
    <col min="276" max="276" width="12.28515625" style="488" customWidth="1"/>
    <col min="277" max="277" width="0" style="488" hidden="1" customWidth="1"/>
    <col min="278" max="278" width="3.7109375" style="488" customWidth="1"/>
    <col min="279" max="279" width="11.140625" style="488" bestFit="1" customWidth="1"/>
    <col min="280" max="281" width="10.5703125" style="488"/>
    <col min="282" max="282" width="11.140625" style="488" customWidth="1"/>
    <col min="283" max="512" width="10.5703125" style="488"/>
    <col min="513" max="520" width="0" style="488" hidden="1" customWidth="1"/>
    <col min="521" max="521" width="3.7109375" style="488" customWidth="1"/>
    <col min="522" max="522" width="3.85546875" style="488" customWidth="1"/>
    <col min="523" max="523" width="3.7109375" style="488" customWidth="1"/>
    <col min="524" max="524" width="12.7109375" style="488" customWidth="1"/>
    <col min="525" max="525" width="52.7109375" style="488" customWidth="1"/>
    <col min="526" max="529" width="0" style="488" hidden="1" customWidth="1"/>
    <col min="530" max="530" width="12.28515625" style="488" customWidth="1"/>
    <col min="531" max="531" width="6.42578125" style="488" customWidth="1"/>
    <col min="532" max="532" width="12.28515625" style="488" customWidth="1"/>
    <col min="533" max="533" width="0" style="488" hidden="1" customWidth="1"/>
    <col min="534" max="534" width="3.7109375" style="488" customWidth="1"/>
    <col min="535" max="535" width="11.140625" style="488" bestFit="1" customWidth="1"/>
    <col min="536" max="537" width="10.5703125" style="488"/>
    <col min="538" max="538" width="11.140625" style="488" customWidth="1"/>
    <col min="539" max="768" width="10.5703125" style="488"/>
    <col min="769" max="776" width="0" style="488" hidden="1" customWidth="1"/>
    <col min="777" max="777" width="3.7109375" style="488" customWidth="1"/>
    <col min="778" max="778" width="3.85546875" style="488" customWidth="1"/>
    <col min="779" max="779" width="3.7109375" style="488" customWidth="1"/>
    <col min="780" max="780" width="12.7109375" style="488" customWidth="1"/>
    <col min="781" max="781" width="52.7109375" style="488" customWidth="1"/>
    <col min="782" max="785" width="0" style="488" hidden="1" customWidth="1"/>
    <col min="786" max="786" width="12.28515625" style="488" customWidth="1"/>
    <col min="787" max="787" width="6.42578125" style="488" customWidth="1"/>
    <col min="788" max="788" width="12.28515625" style="488" customWidth="1"/>
    <col min="789" max="789" width="0" style="488" hidden="1" customWidth="1"/>
    <col min="790" max="790" width="3.7109375" style="488" customWidth="1"/>
    <col min="791" max="791" width="11.140625" style="488" bestFit="1" customWidth="1"/>
    <col min="792" max="793" width="10.5703125" style="488"/>
    <col min="794" max="794" width="11.140625" style="488" customWidth="1"/>
    <col min="795" max="1024" width="10.5703125" style="488"/>
    <col min="1025" max="1032" width="0" style="488" hidden="1" customWidth="1"/>
    <col min="1033" max="1033" width="3.7109375" style="488" customWidth="1"/>
    <col min="1034" max="1034" width="3.85546875" style="488" customWidth="1"/>
    <col min="1035" max="1035" width="3.7109375" style="488" customWidth="1"/>
    <col min="1036" max="1036" width="12.7109375" style="488" customWidth="1"/>
    <col min="1037" max="1037" width="52.7109375" style="488" customWidth="1"/>
    <col min="1038" max="1041" width="0" style="488" hidden="1" customWidth="1"/>
    <col min="1042" max="1042" width="12.28515625" style="488" customWidth="1"/>
    <col min="1043" max="1043" width="6.42578125" style="488" customWidth="1"/>
    <col min="1044" max="1044" width="12.28515625" style="488" customWidth="1"/>
    <col min="1045" max="1045" width="0" style="488" hidden="1" customWidth="1"/>
    <col min="1046" max="1046" width="3.7109375" style="488" customWidth="1"/>
    <col min="1047" max="1047" width="11.140625" style="488" bestFit="1" customWidth="1"/>
    <col min="1048" max="1049" width="10.5703125" style="488"/>
    <col min="1050" max="1050" width="11.140625" style="488" customWidth="1"/>
    <col min="1051" max="1280" width="10.5703125" style="488"/>
    <col min="1281" max="1288" width="0" style="488" hidden="1" customWidth="1"/>
    <col min="1289" max="1289" width="3.7109375" style="488" customWidth="1"/>
    <col min="1290" max="1290" width="3.85546875" style="488" customWidth="1"/>
    <col min="1291" max="1291" width="3.7109375" style="488" customWidth="1"/>
    <col min="1292" max="1292" width="12.7109375" style="488" customWidth="1"/>
    <col min="1293" max="1293" width="52.7109375" style="488" customWidth="1"/>
    <col min="1294" max="1297" width="0" style="488" hidden="1" customWidth="1"/>
    <col min="1298" max="1298" width="12.28515625" style="488" customWidth="1"/>
    <col min="1299" max="1299" width="6.42578125" style="488" customWidth="1"/>
    <col min="1300" max="1300" width="12.28515625" style="488" customWidth="1"/>
    <col min="1301" max="1301" width="0" style="488" hidden="1" customWidth="1"/>
    <col min="1302" max="1302" width="3.7109375" style="488" customWidth="1"/>
    <col min="1303" max="1303" width="11.140625" style="488" bestFit="1" customWidth="1"/>
    <col min="1304" max="1305" width="10.5703125" style="488"/>
    <col min="1306" max="1306" width="11.140625" style="488" customWidth="1"/>
    <col min="1307" max="1536" width="10.5703125" style="488"/>
    <col min="1537" max="1544" width="0" style="488" hidden="1" customWidth="1"/>
    <col min="1545" max="1545" width="3.7109375" style="488" customWidth="1"/>
    <col min="1546" max="1546" width="3.85546875" style="488" customWidth="1"/>
    <col min="1547" max="1547" width="3.7109375" style="488" customWidth="1"/>
    <col min="1548" max="1548" width="12.7109375" style="488" customWidth="1"/>
    <col min="1549" max="1549" width="52.7109375" style="488" customWidth="1"/>
    <col min="1550" max="1553" width="0" style="488" hidden="1" customWidth="1"/>
    <col min="1554" max="1554" width="12.28515625" style="488" customWidth="1"/>
    <col min="1555" max="1555" width="6.42578125" style="488" customWidth="1"/>
    <col min="1556" max="1556" width="12.28515625" style="488" customWidth="1"/>
    <col min="1557" max="1557" width="0" style="488" hidden="1" customWidth="1"/>
    <col min="1558" max="1558" width="3.7109375" style="488" customWidth="1"/>
    <col min="1559" max="1559" width="11.140625" style="488" bestFit="1" customWidth="1"/>
    <col min="1560" max="1561" width="10.5703125" style="488"/>
    <col min="1562" max="1562" width="11.140625" style="488" customWidth="1"/>
    <col min="1563" max="1792" width="10.5703125" style="488"/>
    <col min="1793" max="1800" width="0" style="488" hidden="1" customWidth="1"/>
    <col min="1801" max="1801" width="3.7109375" style="488" customWidth="1"/>
    <col min="1802" max="1802" width="3.85546875" style="488" customWidth="1"/>
    <col min="1803" max="1803" width="3.7109375" style="488" customWidth="1"/>
    <col min="1804" max="1804" width="12.7109375" style="488" customWidth="1"/>
    <col min="1805" max="1805" width="52.7109375" style="488" customWidth="1"/>
    <col min="1806" max="1809" width="0" style="488" hidden="1" customWidth="1"/>
    <col min="1810" max="1810" width="12.28515625" style="488" customWidth="1"/>
    <col min="1811" max="1811" width="6.42578125" style="488" customWidth="1"/>
    <col min="1812" max="1812" width="12.28515625" style="488" customWidth="1"/>
    <col min="1813" max="1813" width="0" style="488" hidden="1" customWidth="1"/>
    <col min="1814" max="1814" width="3.7109375" style="488" customWidth="1"/>
    <col min="1815" max="1815" width="11.140625" style="488" bestFit="1" customWidth="1"/>
    <col min="1816" max="1817" width="10.5703125" style="488"/>
    <col min="1818" max="1818" width="11.140625" style="488" customWidth="1"/>
    <col min="1819" max="2048" width="10.5703125" style="488"/>
    <col min="2049" max="2056" width="0" style="488" hidden="1" customWidth="1"/>
    <col min="2057" max="2057" width="3.7109375" style="488" customWidth="1"/>
    <col min="2058" max="2058" width="3.85546875" style="488" customWidth="1"/>
    <col min="2059" max="2059" width="3.7109375" style="488" customWidth="1"/>
    <col min="2060" max="2060" width="12.7109375" style="488" customWidth="1"/>
    <col min="2061" max="2061" width="52.7109375" style="488" customWidth="1"/>
    <col min="2062" max="2065" width="0" style="488" hidden="1" customWidth="1"/>
    <col min="2066" max="2066" width="12.28515625" style="488" customWidth="1"/>
    <col min="2067" max="2067" width="6.42578125" style="488" customWidth="1"/>
    <col min="2068" max="2068" width="12.28515625" style="488" customWidth="1"/>
    <col min="2069" max="2069" width="0" style="488" hidden="1" customWidth="1"/>
    <col min="2070" max="2070" width="3.7109375" style="488" customWidth="1"/>
    <col min="2071" max="2071" width="11.140625" style="488" bestFit="1" customWidth="1"/>
    <col min="2072" max="2073" width="10.5703125" style="488"/>
    <col min="2074" max="2074" width="11.140625" style="488" customWidth="1"/>
    <col min="2075" max="2304" width="10.5703125" style="488"/>
    <col min="2305" max="2312" width="0" style="488" hidden="1" customWidth="1"/>
    <col min="2313" max="2313" width="3.7109375" style="488" customWidth="1"/>
    <col min="2314" max="2314" width="3.85546875" style="488" customWidth="1"/>
    <col min="2315" max="2315" width="3.7109375" style="488" customWidth="1"/>
    <col min="2316" max="2316" width="12.7109375" style="488" customWidth="1"/>
    <col min="2317" max="2317" width="52.7109375" style="488" customWidth="1"/>
    <col min="2318" max="2321" width="0" style="488" hidden="1" customWidth="1"/>
    <col min="2322" max="2322" width="12.28515625" style="488" customWidth="1"/>
    <col min="2323" max="2323" width="6.42578125" style="488" customWidth="1"/>
    <col min="2324" max="2324" width="12.28515625" style="488" customWidth="1"/>
    <col min="2325" max="2325" width="0" style="488" hidden="1" customWidth="1"/>
    <col min="2326" max="2326" width="3.7109375" style="488" customWidth="1"/>
    <col min="2327" max="2327" width="11.140625" style="488" bestFit="1" customWidth="1"/>
    <col min="2328" max="2329" width="10.5703125" style="488"/>
    <col min="2330" max="2330" width="11.140625" style="488" customWidth="1"/>
    <col min="2331" max="2560" width="10.5703125" style="488"/>
    <col min="2561" max="2568" width="0" style="488" hidden="1" customWidth="1"/>
    <col min="2569" max="2569" width="3.7109375" style="488" customWidth="1"/>
    <col min="2570" max="2570" width="3.85546875" style="488" customWidth="1"/>
    <col min="2571" max="2571" width="3.7109375" style="488" customWidth="1"/>
    <col min="2572" max="2572" width="12.7109375" style="488" customWidth="1"/>
    <col min="2573" max="2573" width="52.7109375" style="488" customWidth="1"/>
    <col min="2574" max="2577" width="0" style="488" hidden="1" customWidth="1"/>
    <col min="2578" max="2578" width="12.28515625" style="488" customWidth="1"/>
    <col min="2579" max="2579" width="6.42578125" style="488" customWidth="1"/>
    <col min="2580" max="2580" width="12.28515625" style="488" customWidth="1"/>
    <col min="2581" max="2581" width="0" style="488" hidden="1" customWidth="1"/>
    <col min="2582" max="2582" width="3.7109375" style="488" customWidth="1"/>
    <col min="2583" max="2583" width="11.140625" style="488" bestFit="1" customWidth="1"/>
    <col min="2584" max="2585" width="10.5703125" style="488"/>
    <col min="2586" max="2586" width="11.140625" style="488" customWidth="1"/>
    <col min="2587" max="2816" width="10.5703125" style="488"/>
    <col min="2817" max="2824" width="0" style="488" hidden="1" customWidth="1"/>
    <col min="2825" max="2825" width="3.7109375" style="488" customWidth="1"/>
    <col min="2826" max="2826" width="3.85546875" style="488" customWidth="1"/>
    <col min="2827" max="2827" width="3.7109375" style="488" customWidth="1"/>
    <col min="2828" max="2828" width="12.7109375" style="488" customWidth="1"/>
    <col min="2829" max="2829" width="52.7109375" style="488" customWidth="1"/>
    <col min="2830" max="2833" width="0" style="488" hidden="1" customWidth="1"/>
    <col min="2834" max="2834" width="12.28515625" style="488" customWidth="1"/>
    <col min="2835" max="2835" width="6.42578125" style="488" customWidth="1"/>
    <col min="2836" max="2836" width="12.28515625" style="488" customWidth="1"/>
    <col min="2837" max="2837" width="0" style="488" hidden="1" customWidth="1"/>
    <col min="2838" max="2838" width="3.7109375" style="488" customWidth="1"/>
    <col min="2839" max="2839" width="11.140625" style="488" bestFit="1" customWidth="1"/>
    <col min="2840" max="2841" width="10.5703125" style="488"/>
    <col min="2842" max="2842" width="11.140625" style="488" customWidth="1"/>
    <col min="2843" max="3072" width="10.5703125" style="488"/>
    <col min="3073" max="3080" width="0" style="488" hidden="1" customWidth="1"/>
    <col min="3081" max="3081" width="3.7109375" style="488" customWidth="1"/>
    <col min="3082" max="3082" width="3.85546875" style="488" customWidth="1"/>
    <col min="3083" max="3083" width="3.7109375" style="488" customWidth="1"/>
    <col min="3084" max="3084" width="12.7109375" style="488" customWidth="1"/>
    <col min="3085" max="3085" width="52.7109375" style="488" customWidth="1"/>
    <col min="3086" max="3089" width="0" style="488" hidden="1" customWidth="1"/>
    <col min="3090" max="3090" width="12.28515625" style="488" customWidth="1"/>
    <col min="3091" max="3091" width="6.42578125" style="488" customWidth="1"/>
    <col min="3092" max="3092" width="12.28515625" style="488" customWidth="1"/>
    <col min="3093" max="3093" width="0" style="488" hidden="1" customWidth="1"/>
    <col min="3094" max="3094" width="3.7109375" style="488" customWidth="1"/>
    <col min="3095" max="3095" width="11.140625" style="488" bestFit="1" customWidth="1"/>
    <col min="3096" max="3097" width="10.5703125" style="488"/>
    <col min="3098" max="3098" width="11.140625" style="488" customWidth="1"/>
    <col min="3099" max="3328" width="10.5703125" style="488"/>
    <col min="3329" max="3336" width="0" style="488" hidden="1" customWidth="1"/>
    <col min="3337" max="3337" width="3.7109375" style="488" customWidth="1"/>
    <col min="3338" max="3338" width="3.85546875" style="488" customWidth="1"/>
    <col min="3339" max="3339" width="3.7109375" style="488" customWidth="1"/>
    <col min="3340" max="3340" width="12.7109375" style="488" customWidth="1"/>
    <col min="3341" max="3341" width="52.7109375" style="488" customWidth="1"/>
    <col min="3342" max="3345" width="0" style="488" hidden="1" customWidth="1"/>
    <col min="3346" max="3346" width="12.28515625" style="488" customWidth="1"/>
    <col min="3347" max="3347" width="6.42578125" style="488" customWidth="1"/>
    <col min="3348" max="3348" width="12.28515625" style="488" customWidth="1"/>
    <col min="3349" max="3349" width="0" style="488" hidden="1" customWidth="1"/>
    <col min="3350" max="3350" width="3.7109375" style="488" customWidth="1"/>
    <col min="3351" max="3351" width="11.140625" style="488" bestFit="1" customWidth="1"/>
    <col min="3352" max="3353" width="10.5703125" style="488"/>
    <col min="3354" max="3354" width="11.140625" style="488" customWidth="1"/>
    <col min="3355" max="3584" width="10.5703125" style="488"/>
    <col min="3585" max="3592" width="0" style="488" hidden="1" customWidth="1"/>
    <col min="3593" max="3593" width="3.7109375" style="488" customWidth="1"/>
    <col min="3594" max="3594" width="3.85546875" style="488" customWidth="1"/>
    <col min="3595" max="3595" width="3.7109375" style="488" customWidth="1"/>
    <col min="3596" max="3596" width="12.7109375" style="488" customWidth="1"/>
    <col min="3597" max="3597" width="52.7109375" style="488" customWidth="1"/>
    <col min="3598" max="3601" width="0" style="488" hidden="1" customWidth="1"/>
    <col min="3602" max="3602" width="12.28515625" style="488" customWidth="1"/>
    <col min="3603" max="3603" width="6.42578125" style="488" customWidth="1"/>
    <col min="3604" max="3604" width="12.28515625" style="488" customWidth="1"/>
    <col min="3605" max="3605" width="0" style="488" hidden="1" customWidth="1"/>
    <col min="3606" max="3606" width="3.7109375" style="488" customWidth="1"/>
    <col min="3607" max="3607" width="11.140625" style="488" bestFit="1" customWidth="1"/>
    <col min="3608" max="3609" width="10.5703125" style="488"/>
    <col min="3610" max="3610" width="11.140625" style="488" customWidth="1"/>
    <col min="3611" max="3840" width="10.5703125" style="488"/>
    <col min="3841" max="3848" width="0" style="488" hidden="1" customWidth="1"/>
    <col min="3849" max="3849" width="3.7109375" style="488" customWidth="1"/>
    <col min="3850" max="3850" width="3.85546875" style="488" customWidth="1"/>
    <col min="3851" max="3851" width="3.7109375" style="488" customWidth="1"/>
    <col min="3852" max="3852" width="12.7109375" style="488" customWidth="1"/>
    <col min="3853" max="3853" width="52.7109375" style="488" customWidth="1"/>
    <col min="3854" max="3857" width="0" style="488" hidden="1" customWidth="1"/>
    <col min="3858" max="3858" width="12.28515625" style="488" customWidth="1"/>
    <col min="3859" max="3859" width="6.42578125" style="488" customWidth="1"/>
    <col min="3860" max="3860" width="12.28515625" style="488" customWidth="1"/>
    <col min="3861" max="3861" width="0" style="488" hidden="1" customWidth="1"/>
    <col min="3862" max="3862" width="3.7109375" style="488" customWidth="1"/>
    <col min="3863" max="3863" width="11.140625" style="488" bestFit="1" customWidth="1"/>
    <col min="3864" max="3865" width="10.5703125" style="488"/>
    <col min="3866" max="3866" width="11.140625" style="488" customWidth="1"/>
    <col min="3867" max="4096" width="10.5703125" style="488"/>
    <col min="4097" max="4104" width="0" style="488" hidden="1" customWidth="1"/>
    <col min="4105" max="4105" width="3.7109375" style="488" customWidth="1"/>
    <col min="4106" max="4106" width="3.85546875" style="488" customWidth="1"/>
    <col min="4107" max="4107" width="3.7109375" style="488" customWidth="1"/>
    <col min="4108" max="4108" width="12.7109375" style="488" customWidth="1"/>
    <col min="4109" max="4109" width="52.7109375" style="488" customWidth="1"/>
    <col min="4110" max="4113" width="0" style="488" hidden="1" customWidth="1"/>
    <col min="4114" max="4114" width="12.28515625" style="488" customWidth="1"/>
    <col min="4115" max="4115" width="6.42578125" style="488" customWidth="1"/>
    <col min="4116" max="4116" width="12.28515625" style="488" customWidth="1"/>
    <col min="4117" max="4117" width="0" style="488" hidden="1" customWidth="1"/>
    <col min="4118" max="4118" width="3.7109375" style="488" customWidth="1"/>
    <col min="4119" max="4119" width="11.140625" style="488" bestFit="1" customWidth="1"/>
    <col min="4120" max="4121" width="10.5703125" style="488"/>
    <col min="4122" max="4122" width="11.140625" style="488" customWidth="1"/>
    <col min="4123" max="4352" width="10.5703125" style="488"/>
    <col min="4353" max="4360" width="0" style="488" hidden="1" customWidth="1"/>
    <col min="4361" max="4361" width="3.7109375" style="488" customWidth="1"/>
    <col min="4362" max="4362" width="3.85546875" style="488" customWidth="1"/>
    <col min="4363" max="4363" width="3.7109375" style="488" customWidth="1"/>
    <col min="4364" max="4364" width="12.7109375" style="488" customWidth="1"/>
    <col min="4365" max="4365" width="52.7109375" style="488" customWidth="1"/>
    <col min="4366" max="4369" width="0" style="488" hidden="1" customWidth="1"/>
    <col min="4370" max="4370" width="12.28515625" style="488" customWidth="1"/>
    <col min="4371" max="4371" width="6.42578125" style="488" customWidth="1"/>
    <col min="4372" max="4372" width="12.28515625" style="488" customWidth="1"/>
    <col min="4373" max="4373" width="0" style="488" hidden="1" customWidth="1"/>
    <col min="4374" max="4374" width="3.7109375" style="488" customWidth="1"/>
    <col min="4375" max="4375" width="11.140625" style="488" bestFit="1" customWidth="1"/>
    <col min="4376" max="4377" width="10.5703125" style="488"/>
    <col min="4378" max="4378" width="11.140625" style="488" customWidth="1"/>
    <col min="4379" max="4608" width="10.5703125" style="488"/>
    <col min="4609" max="4616" width="0" style="488" hidden="1" customWidth="1"/>
    <col min="4617" max="4617" width="3.7109375" style="488" customWidth="1"/>
    <col min="4618" max="4618" width="3.85546875" style="488" customWidth="1"/>
    <col min="4619" max="4619" width="3.7109375" style="488" customWidth="1"/>
    <col min="4620" max="4620" width="12.7109375" style="488" customWidth="1"/>
    <col min="4621" max="4621" width="52.7109375" style="488" customWidth="1"/>
    <col min="4622" max="4625" width="0" style="488" hidden="1" customWidth="1"/>
    <col min="4626" max="4626" width="12.28515625" style="488" customWidth="1"/>
    <col min="4627" max="4627" width="6.42578125" style="488" customWidth="1"/>
    <col min="4628" max="4628" width="12.28515625" style="488" customWidth="1"/>
    <col min="4629" max="4629" width="0" style="488" hidden="1" customWidth="1"/>
    <col min="4630" max="4630" width="3.7109375" style="488" customWidth="1"/>
    <col min="4631" max="4631" width="11.140625" style="488" bestFit="1" customWidth="1"/>
    <col min="4632" max="4633" width="10.5703125" style="488"/>
    <col min="4634" max="4634" width="11.140625" style="488" customWidth="1"/>
    <col min="4635" max="4864" width="10.5703125" style="488"/>
    <col min="4865" max="4872" width="0" style="488" hidden="1" customWidth="1"/>
    <col min="4873" max="4873" width="3.7109375" style="488" customWidth="1"/>
    <col min="4874" max="4874" width="3.85546875" style="488" customWidth="1"/>
    <col min="4875" max="4875" width="3.7109375" style="488" customWidth="1"/>
    <col min="4876" max="4876" width="12.7109375" style="488" customWidth="1"/>
    <col min="4877" max="4877" width="52.7109375" style="488" customWidth="1"/>
    <col min="4878" max="4881" width="0" style="488" hidden="1" customWidth="1"/>
    <col min="4882" max="4882" width="12.28515625" style="488" customWidth="1"/>
    <col min="4883" max="4883" width="6.42578125" style="488" customWidth="1"/>
    <col min="4884" max="4884" width="12.28515625" style="488" customWidth="1"/>
    <col min="4885" max="4885" width="0" style="488" hidden="1" customWidth="1"/>
    <col min="4886" max="4886" width="3.7109375" style="488" customWidth="1"/>
    <col min="4887" max="4887" width="11.140625" style="488" bestFit="1" customWidth="1"/>
    <col min="4888" max="4889" width="10.5703125" style="488"/>
    <col min="4890" max="4890" width="11.140625" style="488" customWidth="1"/>
    <col min="4891" max="5120" width="10.5703125" style="488"/>
    <col min="5121" max="5128" width="0" style="488" hidden="1" customWidth="1"/>
    <col min="5129" max="5129" width="3.7109375" style="488" customWidth="1"/>
    <col min="5130" max="5130" width="3.85546875" style="488" customWidth="1"/>
    <col min="5131" max="5131" width="3.7109375" style="488" customWidth="1"/>
    <col min="5132" max="5132" width="12.7109375" style="488" customWidth="1"/>
    <col min="5133" max="5133" width="52.7109375" style="488" customWidth="1"/>
    <col min="5134" max="5137" width="0" style="488" hidden="1" customWidth="1"/>
    <col min="5138" max="5138" width="12.28515625" style="488" customWidth="1"/>
    <col min="5139" max="5139" width="6.42578125" style="488" customWidth="1"/>
    <col min="5140" max="5140" width="12.28515625" style="488" customWidth="1"/>
    <col min="5141" max="5141" width="0" style="488" hidden="1" customWidth="1"/>
    <col min="5142" max="5142" width="3.7109375" style="488" customWidth="1"/>
    <col min="5143" max="5143" width="11.140625" style="488" bestFit="1" customWidth="1"/>
    <col min="5144" max="5145" width="10.5703125" style="488"/>
    <col min="5146" max="5146" width="11.140625" style="488" customWidth="1"/>
    <col min="5147" max="5376" width="10.5703125" style="488"/>
    <col min="5377" max="5384" width="0" style="488" hidden="1" customWidth="1"/>
    <col min="5385" max="5385" width="3.7109375" style="488" customWidth="1"/>
    <col min="5386" max="5386" width="3.85546875" style="488" customWidth="1"/>
    <col min="5387" max="5387" width="3.7109375" style="488" customWidth="1"/>
    <col min="5388" max="5388" width="12.7109375" style="488" customWidth="1"/>
    <col min="5389" max="5389" width="52.7109375" style="488" customWidth="1"/>
    <col min="5390" max="5393" width="0" style="488" hidden="1" customWidth="1"/>
    <col min="5394" max="5394" width="12.28515625" style="488" customWidth="1"/>
    <col min="5395" max="5395" width="6.42578125" style="488" customWidth="1"/>
    <col min="5396" max="5396" width="12.28515625" style="488" customWidth="1"/>
    <col min="5397" max="5397" width="0" style="488" hidden="1" customWidth="1"/>
    <col min="5398" max="5398" width="3.7109375" style="488" customWidth="1"/>
    <col min="5399" max="5399" width="11.140625" style="488" bestFit="1" customWidth="1"/>
    <col min="5400" max="5401" width="10.5703125" style="488"/>
    <col min="5402" max="5402" width="11.140625" style="488" customWidth="1"/>
    <col min="5403" max="5632" width="10.5703125" style="488"/>
    <col min="5633" max="5640" width="0" style="488" hidden="1" customWidth="1"/>
    <col min="5641" max="5641" width="3.7109375" style="488" customWidth="1"/>
    <col min="5642" max="5642" width="3.85546875" style="488" customWidth="1"/>
    <col min="5643" max="5643" width="3.7109375" style="488" customWidth="1"/>
    <col min="5644" max="5644" width="12.7109375" style="488" customWidth="1"/>
    <col min="5645" max="5645" width="52.7109375" style="488" customWidth="1"/>
    <col min="5646" max="5649" width="0" style="488" hidden="1" customWidth="1"/>
    <col min="5650" max="5650" width="12.28515625" style="488" customWidth="1"/>
    <col min="5651" max="5651" width="6.42578125" style="488" customWidth="1"/>
    <col min="5652" max="5652" width="12.28515625" style="488" customWidth="1"/>
    <col min="5653" max="5653" width="0" style="488" hidden="1" customWidth="1"/>
    <col min="5654" max="5654" width="3.7109375" style="488" customWidth="1"/>
    <col min="5655" max="5655" width="11.140625" style="488" bestFit="1" customWidth="1"/>
    <col min="5656" max="5657" width="10.5703125" style="488"/>
    <col min="5658" max="5658" width="11.140625" style="488" customWidth="1"/>
    <col min="5659" max="5888" width="10.5703125" style="488"/>
    <col min="5889" max="5896" width="0" style="488" hidden="1" customWidth="1"/>
    <col min="5897" max="5897" width="3.7109375" style="488" customWidth="1"/>
    <col min="5898" max="5898" width="3.85546875" style="488" customWidth="1"/>
    <col min="5899" max="5899" width="3.7109375" style="488" customWidth="1"/>
    <col min="5900" max="5900" width="12.7109375" style="488" customWidth="1"/>
    <col min="5901" max="5901" width="52.7109375" style="488" customWidth="1"/>
    <col min="5902" max="5905" width="0" style="488" hidden="1" customWidth="1"/>
    <col min="5906" max="5906" width="12.28515625" style="488" customWidth="1"/>
    <col min="5907" max="5907" width="6.42578125" style="488" customWidth="1"/>
    <col min="5908" max="5908" width="12.28515625" style="488" customWidth="1"/>
    <col min="5909" max="5909" width="0" style="488" hidden="1" customWidth="1"/>
    <col min="5910" max="5910" width="3.7109375" style="488" customWidth="1"/>
    <col min="5911" max="5911" width="11.140625" style="488" bestFit="1" customWidth="1"/>
    <col min="5912" max="5913" width="10.5703125" style="488"/>
    <col min="5914" max="5914" width="11.140625" style="488" customWidth="1"/>
    <col min="5915" max="6144" width="10.5703125" style="488"/>
    <col min="6145" max="6152" width="0" style="488" hidden="1" customWidth="1"/>
    <col min="6153" max="6153" width="3.7109375" style="488" customWidth="1"/>
    <col min="6154" max="6154" width="3.85546875" style="488" customWidth="1"/>
    <col min="6155" max="6155" width="3.7109375" style="488" customWidth="1"/>
    <col min="6156" max="6156" width="12.7109375" style="488" customWidth="1"/>
    <col min="6157" max="6157" width="52.7109375" style="488" customWidth="1"/>
    <col min="6158" max="6161" width="0" style="488" hidden="1" customWidth="1"/>
    <col min="6162" max="6162" width="12.28515625" style="488" customWidth="1"/>
    <col min="6163" max="6163" width="6.42578125" style="488" customWidth="1"/>
    <col min="6164" max="6164" width="12.28515625" style="488" customWidth="1"/>
    <col min="6165" max="6165" width="0" style="488" hidden="1" customWidth="1"/>
    <col min="6166" max="6166" width="3.7109375" style="488" customWidth="1"/>
    <col min="6167" max="6167" width="11.140625" style="488" bestFit="1" customWidth="1"/>
    <col min="6168" max="6169" width="10.5703125" style="488"/>
    <col min="6170" max="6170" width="11.140625" style="488" customWidth="1"/>
    <col min="6171" max="6400" width="10.5703125" style="488"/>
    <col min="6401" max="6408" width="0" style="488" hidden="1" customWidth="1"/>
    <col min="6409" max="6409" width="3.7109375" style="488" customWidth="1"/>
    <col min="6410" max="6410" width="3.85546875" style="488" customWidth="1"/>
    <col min="6411" max="6411" width="3.7109375" style="488" customWidth="1"/>
    <col min="6412" max="6412" width="12.7109375" style="488" customWidth="1"/>
    <col min="6413" max="6413" width="52.7109375" style="488" customWidth="1"/>
    <col min="6414" max="6417" width="0" style="488" hidden="1" customWidth="1"/>
    <col min="6418" max="6418" width="12.28515625" style="488" customWidth="1"/>
    <col min="6419" max="6419" width="6.42578125" style="488" customWidth="1"/>
    <col min="6420" max="6420" width="12.28515625" style="488" customWidth="1"/>
    <col min="6421" max="6421" width="0" style="488" hidden="1" customWidth="1"/>
    <col min="6422" max="6422" width="3.7109375" style="488" customWidth="1"/>
    <col min="6423" max="6423" width="11.140625" style="488" bestFit="1" customWidth="1"/>
    <col min="6424" max="6425" width="10.5703125" style="488"/>
    <col min="6426" max="6426" width="11.140625" style="488" customWidth="1"/>
    <col min="6427" max="6656" width="10.5703125" style="488"/>
    <col min="6657" max="6664" width="0" style="488" hidden="1" customWidth="1"/>
    <col min="6665" max="6665" width="3.7109375" style="488" customWidth="1"/>
    <col min="6666" max="6666" width="3.85546875" style="488" customWidth="1"/>
    <col min="6667" max="6667" width="3.7109375" style="488" customWidth="1"/>
    <col min="6668" max="6668" width="12.7109375" style="488" customWidth="1"/>
    <col min="6669" max="6669" width="52.7109375" style="488" customWidth="1"/>
    <col min="6670" max="6673" width="0" style="488" hidden="1" customWidth="1"/>
    <col min="6674" max="6674" width="12.28515625" style="488" customWidth="1"/>
    <col min="6675" max="6675" width="6.42578125" style="488" customWidth="1"/>
    <col min="6676" max="6676" width="12.28515625" style="488" customWidth="1"/>
    <col min="6677" max="6677" width="0" style="488" hidden="1" customWidth="1"/>
    <col min="6678" max="6678" width="3.7109375" style="488" customWidth="1"/>
    <col min="6679" max="6679" width="11.140625" style="488" bestFit="1" customWidth="1"/>
    <col min="6680" max="6681" width="10.5703125" style="488"/>
    <col min="6682" max="6682" width="11.140625" style="488" customWidth="1"/>
    <col min="6683" max="6912" width="10.5703125" style="488"/>
    <col min="6913" max="6920" width="0" style="488" hidden="1" customWidth="1"/>
    <col min="6921" max="6921" width="3.7109375" style="488" customWidth="1"/>
    <col min="6922" max="6922" width="3.85546875" style="488" customWidth="1"/>
    <col min="6923" max="6923" width="3.7109375" style="488" customWidth="1"/>
    <col min="6924" max="6924" width="12.7109375" style="488" customWidth="1"/>
    <col min="6925" max="6925" width="52.7109375" style="488" customWidth="1"/>
    <col min="6926" max="6929" width="0" style="488" hidden="1" customWidth="1"/>
    <col min="6930" max="6930" width="12.28515625" style="488" customWidth="1"/>
    <col min="6931" max="6931" width="6.42578125" style="488" customWidth="1"/>
    <col min="6932" max="6932" width="12.28515625" style="488" customWidth="1"/>
    <col min="6933" max="6933" width="0" style="488" hidden="1" customWidth="1"/>
    <col min="6934" max="6934" width="3.7109375" style="488" customWidth="1"/>
    <col min="6935" max="6935" width="11.140625" style="488" bestFit="1" customWidth="1"/>
    <col min="6936" max="6937" width="10.5703125" style="488"/>
    <col min="6938" max="6938" width="11.140625" style="488" customWidth="1"/>
    <col min="6939" max="7168" width="10.5703125" style="488"/>
    <col min="7169" max="7176" width="0" style="488" hidden="1" customWidth="1"/>
    <col min="7177" max="7177" width="3.7109375" style="488" customWidth="1"/>
    <col min="7178" max="7178" width="3.85546875" style="488" customWidth="1"/>
    <col min="7179" max="7179" width="3.7109375" style="488" customWidth="1"/>
    <col min="7180" max="7180" width="12.7109375" style="488" customWidth="1"/>
    <col min="7181" max="7181" width="52.7109375" style="488" customWidth="1"/>
    <col min="7182" max="7185" width="0" style="488" hidden="1" customWidth="1"/>
    <col min="7186" max="7186" width="12.28515625" style="488" customWidth="1"/>
    <col min="7187" max="7187" width="6.42578125" style="488" customWidth="1"/>
    <col min="7188" max="7188" width="12.28515625" style="488" customWidth="1"/>
    <col min="7189" max="7189" width="0" style="488" hidden="1" customWidth="1"/>
    <col min="7190" max="7190" width="3.7109375" style="488" customWidth="1"/>
    <col min="7191" max="7191" width="11.140625" style="488" bestFit="1" customWidth="1"/>
    <col min="7192" max="7193" width="10.5703125" style="488"/>
    <col min="7194" max="7194" width="11.140625" style="488" customWidth="1"/>
    <col min="7195" max="7424" width="10.5703125" style="488"/>
    <col min="7425" max="7432" width="0" style="488" hidden="1" customWidth="1"/>
    <col min="7433" max="7433" width="3.7109375" style="488" customWidth="1"/>
    <col min="7434" max="7434" width="3.85546875" style="488" customWidth="1"/>
    <col min="7435" max="7435" width="3.7109375" style="488" customWidth="1"/>
    <col min="7436" max="7436" width="12.7109375" style="488" customWidth="1"/>
    <col min="7437" max="7437" width="52.7109375" style="488" customWidth="1"/>
    <col min="7438" max="7441" width="0" style="488" hidden="1" customWidth="1"/>
    <col min="7442" max="7442" width="12.28515625" style="488" customWidth="1"/>
    <col min="7443" max="7443" width="6.42578125" style="488" customWidth="1"/>
    <col min="7444" max="7444" width="12.28515625" style="488" customWidth="1"/>
    <col min="7445" max="7445" width="0" style="488" hidden="1" customWidth="1"/>
    <col min="7446" max="7446" width="3.7109375" style="488" customWidth="1"/>
    <col min="7447" max="7447" width="11.140625" style="488" bestFit="1" customWidth="1"/>
    <col min="7448" max="7449" width="10.5703125" style="488"/>
    <col min="7450" max="7450" width="11.140625" style="488" customWidth="1"/>
    <col min="7451" max="7680" width="10.5703125" style="488"/>
    <col min="7681" max="7688" width="0" style="488" hidden="1" customWidth="1"/>
    <col min="7689" max="7689" width="3.7109375" style="488" customWidth="1"/>
    <col min="7690" max="7690" width="3.85546875" style="488" customWidth="1"/>
    <col min="7691" max="7691" width="3.7109375" style="488" customWidth="1"/>
    <col min="7692" max="7692" width="12.7109375" style="488" customWidth="1"/>
    <col min="7693" max="7693" width="52.7109375" style="488" customWidth="1"/>
    <col min="7694" max="7697" width="0" style="488" hidden="1" customWidth="1"/>
    <col min="7698" max="7698" width="12.28515625" style="488" customWidth="1"/>
    <col min="7699" max="7699" width="6.42578125" style="488" customWidth="1"/>
    <col min="7700" max="7700" width="12.28515625" style="488" customWidth="1"/>
    <col min="7701" max="7701" width="0" style="488" hidden="1" customWidth="1"/>
    <col min="7702" max="7702" width="3.7109375" style="488" customWidth="1"/>
    <col min="7703" max="7703" width="11.140625" style="488" bestFit="1" customWidth="1"/>
    <col min="7704" max="7705" width="10.5703125" style="488"/>
    <col min="7706" max="7706" width="11.140625" style="488" customWidth="1"/>
    <col min="7707" max="7936" width="10.5703125" style="488"/>
    <col min="7937" max="7944" width="0" style="488" hidden="1" customWidth="1"/>
    <col min="7945" max="7945" width="3.7109375" style="488" customWidth="1"/>
    <col min="7946" max="7946" width="3.85546875" style="488" customWidth="1"/>
    <col min="7947" max="7947" width="3.7109375" style="488" customWidth="1"/>
    <col min="7948" max="7948" width="12.7109375" style="488" customWidth="1"/>
    <col min="7949" max="7949" width="52.7109375" style="488" customWidth="1"/>
    <col min="7950" max="7953" width="0" style="488" hidden="1" customWidth="1"/>
    <col min="7954" max="7954" width="12.28515625" style="488" customWidth="1"/>
    <col min="7955" max="7955" width="6.42578125" style="488" customWidth="1"/>
    <col min="7956" max="7956" width="12.28515625" style="488" customWidth="1"/>
    <col min="7957" max="7957" width="0" style="488" hidden="1" customWidth="1"/>
    <col min="7958" max="7958" width="3.7109375" style="488" customWidth="1"/>
    <col min="7959" max="7959" width="11.140625" style="488" bestFit="1" customWidth="1"/>
    <col min="7960" max="7961" width="10.5703125" style="488"/>
    <col min="7962" max="7962" width="11.140625" style="488" customWidth="1"/>
    <col min="7963" max="8192" width="10.5703125" style="488"/>
    <col min="8193" max="8200" width="0" style="488" hidden="1" customWidth="1"/>
    <col min="8201" max="8201" width="3.7109375" style="488" customWidth="1"/>
    <col min="8202" max="8202" width="3.85546875" style="488" customWidth="1"/>
    <col min="8203" max="8203" width="3.7109375" style="488" customWidth="1"/>
    <col min="8204" max="8204" width="12.7109375" style="488" customWidth="1"/>
    <col min="8205" max="8205" width="52.7109375" style="488" customWidth="1"/>
    <col min="8206" max="8209" width="0" style="488" hidden="1" customWidth="1"/>
    <col min="8210" max="8210" width="12.28515625" style="488" customWidth="1"/>
    <col min="8211" max="8211" width="6.42578125" style="488" customWidth="1"/>
    <col min="8212" max="8212" width="12.28515625" style="488" customWidth="1"/>
    <col min="8213" max="8213" width="0" style="488" hidden="1" customWidth="1"/>
    <col min="8214" max="8214" width="3.7109375" style="488" customWidth="1"/>
    <col min="8215" max="8215" width="11.140625" style="488" bestFit="1" customWidth="1"/>
    <col min="8216" max="8217" width="10.5703125" style="488"/>
    <col min="8218" max="8218" width="11.140625" style="488" customWidth="1"/>
    <col min="8219" max="8448" width="10.5703125" style="488"/>
    <col min="8449" max="8456" width="0" style="488" hidden="1" customWidth="1"/>
    <col min="8457" max="8457" width="3.7109375" style="488" customWidth="1"/>
    <col min="8458" max="8458" width="3.85546875" style="488" customWidth="1"/>
    <col min="8459" max="8459" width="3.7109375" style="488" customWidth="1"/>
    <col min="8460" max="8460" width="12.7109375" style="488" customWidth="1"/>
    <col min="8461" max="8461" width="52.7109375" style="488" customWidth="1"/>
    <col min="8462" max="8465" width="0" style="488" hidden="1" customWidth="1"/>
    <col min="8466" max="8466" width="12.28515625" style="488" customWidth="1"/>
    <col min="8467" max="8467" width="6.42578125" style="488" customWidth="1"/>
    <col min="8468" max="8468" width="12.28515625" style="488" customWidth="1"/>
    <col min="8469" max="8469" width="0" style="488" hidden="1" customWidth="1"/>
    <col min="8470" max="8470" width="3.7109375" style="488" customWidth="1"/>
    <col min="8471" max="8471" width="11.140625" style="488" bestFit="1" customWidth="1"/>
    <col min="8472" max="8473" width="10.5703125" style="488"/>
    <col min="8474" max="8474" width="11.140625" style="488" customWidth="1"/>
    <col min="8475" max="8704" width="10.5703125" style="488"/>
    <col min="8705" max="8712" width="0" style="488" hidden="1" customWidth="1"/>
    <col min="8713" max="8713" width="3.7109375" style="488" customWidth="1"/>
    <col min="8714" max="8714" width="3.85546875" style="488" customWidth="1"/>
    <col min="8715" max="8715" width="3.7109375" style="488" customWidth="1"/>
    <col min="8716" max="8716" width="12.7109375" style="488" customWidth="1"/>
    <col min="8717" max="8717" width="52.7109375" style="488" customWidth="1"/>
    <col min="8718" max="8721" width="0" style="488" hidden="1" customWidth="1"/>
    <col min="8722" max="8722" width="12.28515625" style="488" customWidth="1"/>
    <col min="8723" max="8723" width="6.42578125" style="488" customWidth="1"/>
    <col min="8724" max="8724" width="12.28515625" style="488" customWidth="1"/>
    <col min="8725" max="8725" width="0" style="488" hidden="1" customWidth="1"/>
    <col min="8726" max="8726" width="3.7109375" style="488" customWidth="1"/>
    <col min="8727" max="8727" width="11.140625" style="488" bestFit="1" customWidth="1"/>
    <col min="8728" max="8729" width="10.5703125" style="488"/>
    <col min="8730" max="8730" width="11.140625" style="488" customWidth="1"/>
    <col min="8731" max="8960" width="10.5703125" style="488"/>
    <col min="8961" max="8968" width="0" style="488" hidden="1" customWidth="1"/>
    <col min="8969" max="8969" width="3.7109375" style="488" customWidth="1"/>
    <col min="8970" max="8970" width="3.85546875" style="488" customWidth="1"/>
    <col min="8971" max="8971" width="3.7109375" style="488" customWidth="1"/>
    <col min="8972" max="8972" width="12.7109375" style="488" customWidth="1"/>
    <col min="8973" max="8973" width="52.7109375" style="488" customWidth="1"/>
    <col min="8974" max="8977" width="0" style="488" hidden="1" customWidth="1"/>
    <col min="8978" max="8978" width="12.28515625" style="488" customWidth="1"/>
    <col min="8979" max="8979" width="6.42578125" style="488" customWidth="1"/>
    <col min="8980" max="8980" width="12.28515625" style="488" customWidth="1"/>
    <col min="8981" max="8981" width="0" style="488" hidden="1" customWidth="1"/>
    <col min="8982" max="8982" width="3.7109375" style="488" customWidth="1"/>
    <col min="8983" max="8983" width="11.140625" style="488" bestFit="1" customWidth="1"/>
    <col min="8984" max="8985" width="10.5703125" style="488"/>
    <col min="8986" max="8986" width="11.140625" style="488" customWidth="1"/>
    <col min="8987" max="9216" width="10.5703125" style="488"/>
    <col min="9217" max="9224" width="0" style="488" hidden="1" customWidth="1"/>
    <col min="9225" max="9225" width="3.7109375" style="488" customWidth="1"/>
    <col min="9226" max="9226" width="3.85546875" style="488" customWidth="1"/>
    <col min="9227" max="9227" width="3.7109375" style="488" customWidth="1"/>
    <col min="9228" max="9228" width="12.7109375" style="488" customWidth="1"/>
    <col min="9229" max="9229" width="52.7109375" style="488" customWidth="1"/>
    <col min="9230" max="9233" width="0" style="488" hidden="1" customWidth="1"/>
    <col min="9234" max="9234" width="12.28515625" style="488" customWidth="1"/>
    <col min="9235" max="9235" width="6.42578125" style="488" customWidth="1"/>
    <col min="9236" max="9236" width="12.28515625" style="488" customWidth="1"/>
    <col min="9237" max="9237" width="0" style="488" hidden="1" customWidth="1"/>
    <col min="9238" max="9238" width="3.7109375" style="488" customWidth="1"/>
    <col min="9239" max="9239" width="11.140625" style="488" bestFit="1" customWidth="1"/>
    <col min="9240" max="9241" width="10.5703125" style="488"/>
    <col min="9242" max="9242" width="11.140625" style="488" customWidth="1"/>
    <col min="9243" max="9472" width="10.5703125" style="488"/>
    <col min="9473" max="9480" width="0" style="488" hidden="1" customWidth="1"/>
    <col min="9481" max="9481" width="3.7109375" style="488" customWidth="1"/>
    <col min="9482" max="9482" width="3.85546875" style="488" customWidth="1"/>
    <col min="9483" max="9483" width="3.7109375" style="488" customWidth="1"/>
    <col min="9484" max="9484" width="12.7109375" style="488" customWidth="1"/>
    <col min="9485" max="9485" width="52.7109375" style="488" customWidth="1"/>
    <col min="9486" max="9489" width="0" style="488" hidden="1" customWidth="1"/>
    <col min="9490" max="9490" width="12.28515625" style="488" customWidth="1"/>
    <col min="9491" max="9491" width="6.42578125" style="488" customWidth="1"/>
    <col min="9492" max="9492" width="12.28515625" style="488" customWidth="1"/>
    <col min="9493" max="9493" width="0" style="488" hidden="1" customWidth="1"/>
    <col min="9494" max="9494" width="3.7109375" style="488" customWidth="1"/>
    <col min="9495" max="9495" width="11.140625" style="488" bestFit="1" customWidth="1"/>
    <col min="9496" max="9497" width="10.5703125" style="488"/>
    <col min="9498" max="9498" width="11.140625" style="488" customWidth="1"/>
    <col min="9499" max="9728" width="10.5703125" style="488"/>
    <col min="9729" max="9736" width="0" style="488" hidden="1" customWidth="1"/>
    <col min="9737" max="9737" width="3.7109375" style="488" customWidth="1"/>
    <col min="9738" max="9738" width="3.85546875" style="488" customWidth="1"/>
    <col min="9739" max="9739" width="3.7109375" style="488" customWidth="1"/>
    <col min="9740" max="9740" width="12.7109375" style="488" customWidth="1"/>
    <col min="9741" max="9741" width="52.7109375" style="488" customWidth="1"/>
    <col min="9742" max="9745" width="0" style="488" hidden="1" customWidth="1"/>
    <col min="9746" max="9746" width="12.28515625" style="488" customWidth="1"/>
    <col min="9747" max="9747" width="6.42578125" style="488" customWidth="1"/>
    <col min="9748" max="9748" width="12.28515625" style="488" customWidth="1"/>
    <col min="9749" max="9749" width="0" style="488" hidden="1" customWidth="1"/>
    <col min="9750" max="9750" width="3.7109375" style="488" customWidth="1"/>
    <col min="9751" max="9751" width="11.140625" style="488" bestFit="1" customWidth="1"/>
    <col min="9752" max="9753" width="10.5703125" style="488"/>
    <col min="9754" max="9754" width="11.140625" style="488" customWidth="1"/>
    <col min="9755" max="9984" width="10.5703125" style="488"/>
    <col min="9985" max="9992" width="0" style="488" hidden="1" customWidth="1"/>
    <col min="9993" max="9993" width="3.7109375" style="488" customWidth="1"/>
    <col min="9994" max="9994" width="3.85546875" style="488" customWidth="1"/>
    <col min="9995" max="9995" width="3.7109375" style="488" customWidth="1"/>
    <col min="9996" max="9996" width="12.7109375" style="488" customWidth="1"/>
    <col min="9997" max="9997" width="52.7109375" style="488" customWidth="1"/>
    <col min="9998" max="10001" width="0" style="488" hidden="1" customWidth="1"/>
    <col min="10002" max="10002" width="12.28515625" style="488" customWidth="1"/>
    <col min="10003" max="10003" width="6.42578125" style="488" customWidth="1"/>
    <col min="10004" max="10004" width="12.28515625" style="488" customWidth="1"/>
    <col min="10005" max="10005" width="0" style="488" hidden="1" customWidth="1"/>
    <col min="10006" max="10006" width="3.7109375" style="488" customWidth="1"/>
    <col min="10007" max="10007" width="11.140625" style="488" bestFit="1" customWidth="1"/>
    <col min="10008" max="10009" width="10.5703125" style="488"/>
    <col min="10010" max="10010" width="11.140625" style="488" customWidth="1"/>
    <col min="10011" max="10240" width="10.5703125" style="488"/>
    <col min="10241" max="10248" width="0" style="488" hidden="1" customWidth="1"/>
    <col min="10249" max="10249" width="3.7109375" style="488" customWidth="1"/>
    <col min="10250" max="10250" width="3.85546875" style="488" customWidth="1"/>
    <col min="10251" max="10251" width="3.7109375" style="488" customWidth="1"/>
    <col min="10252" max="10252" width="12.7109375" style="488" customWidth="1"/>
    <col min="10253" max="10253" width="52.7109375" style="488" customWidth="1"/>
    <col min="10254" max="10257" width="0" style="488" hidden="1" customWidth="1"/>
    <col min="10258" max="10258" width="12.28515625" style="488" customWidth="1"/>
    <col min="10259" max="10259" width="6.42578125" style="488" customWidth="1"/>
    <col min="10260" max="10260" width="12.28515625" style="488" customWidth="1"/>
    <col min="10261" max="10261" width="0" style="488" hidden="1" customWidth="1"/>
    <col min="10262" max="10262" width="3.7109375" style="488" customWidth="1"/>
    <col min="10263" max="10263" width="11.140625" style="488" bestFit="1" customWidth="1"/>
    <col min="10264" max="10265" width="10.5703125" style="488"/>
    <col min="10266" max="10266" width="11.140625" style="488" customWidth="1"/>
    <col min="10267" max="10496" width="10.5703125" style="488"/>
    <col min="10497" max="10504" width="0" style="488" hidden="1" customWidth="1"/>
    <col min="10505" max="10505" width="3.7109375" style="488" customWidth="1"/>
    <col min="10506" max="10506" width="3.85546875" style="488" customWidth="1"/>
    <col min="10507" max="10507" width="3.7109375" style="488" customWidth="1"/>
    <col min="10508" max="10508" width="12.7109375" style="488" customWidth="1"/>
    <col min="10509" max="10509" width="52.7109375" style="488" customWidth="1"/>
    <col min="10510" max="10513" width="0" style="488" hidden="1" customWidth="1"/>
    <col min="10514" max="10514" width="12.28515625" style="488" customWidth="1"/>
    <col min="10515" max="10515" width="6.42578125" style="488" customWidth="1"/>
    <col min="10516" max="10516" width="12.28515625" style="488" customWidth="1"/>
    <col min="10517" max="10517" width="0" style="488" hidden="1" customWidth="1"/>
    <col min="10518" max="10518" width="3.7109375" style="488" customWidth="1"/>
    <col min="10519" max="10519" width="11.140625" style="488" bestFit="1" customWidth="1"/>
    <col min="10520" max="10521" width="10.5703125" style="488"/>
    <col min="10522" max="10522" width="11.140625" style="488" customWidth="1"/>
    <col min="10523" max="10752" width="10.5703125" style="488"/>
    <col min="10753" max="10760" width="0" style="488" hidden="1" customWidth="1"/>
    <col min="10761" max="10761" width="3.7109375" style="488" customWidth="1"/>
    <col min="10762" max="10762" width="3.85546875" style="488" customWidth="1"/>
    <col min="10763" max="10763" width="3.7109375" style="488" customWidth="1"/>
    <col min="10764" max="10764" width="12.7109375" style="488" customWidth="1"/>
    <col min="10765" max="10765" width="52.7109375" style="488" customWidth="1"/>
    <col min="10766" max="10769" width="0" style="488" hidden="1" customWidth="1"/>
    <col min="10770" max="10770" width="12.28515625" style="488" customWidth="1"/>
    <col min="10771" max="10771" width="6.42578125" style="488" customWidth="1"/>
    <col min="10772" max="10772" width="12.28515625" style="488" customWidth="1"/>
    <col min="10773" max="10773" width="0" style="488" hidden="1" customWidth="1"/>
    <col min="10774" max="10774" width="3.7109375" style="488" customWidth="1"/>
    <col min="10775" max="10775" width="11.140625" style="488" bestFit="1" customWidth="1"/>
    <col min="10776" max="10777" width="10.5703125" style="488"/>
    <col min="10778" max="10778" width="11.140625" style="488" customWidth="1"/>
    <col min="10779" max="11008" width="10.5703125" style="488"/>
    <col min="11009" max="11016" width="0" style="488" hidden="1" customWidth="1"/>
    <col min="11017" max="11017" width="3.7109375" style="488" customWidth="1"/>
    <col min="11018" max="11018" width="3.85546875" style="488" customWidth="1"/>
    <col min="11019" max="11019" width="3.7109375" style="488" customWidth="1"/>
    <col min="11020" max="11020" width="12.7109375" style="488" customWidth="1"/>
    <col min="11021" max="11021" width="52.7109375" style="488" customWidth="1"/>
    <col min="11022" max="11025" width="0" style="488" hidden="1" customWidth="1"/>
    <col min="11026" max="11026" width="12.28515625" style="488" customWidth="1"/>
    <col min="11027" max="11027" width="6.42578125" style="488" customWidth="1"/>
    <col min="11028" max="11028" width="12.28515625" style="488" customWidth="1"/>
    <col min="11029" max="11029" width="0" style="488" hidden="1" customWidth="1"/>
    <col min="11030" max="11030" width="3.7109375" style="488" customWidth="1"/>
    <col min="11031" max="11031" width="11.140625" style="488" bestFit="1" customWidth="1"/>
    <col min="11032" max="11033" width="10.5703125" style="488"/>
    <col min="11034" max="11034" width="11.140625" style="488" customWidth="1"/>
    <col min="11035" max="11264" width="10.5703125" style="488"/>
    <col min="11265" max="11272" width="0" style="488" hidden="1" customWidth="1"/>
    <col min="11273" max="11273" width="3.7109375" style="488" customWidth="1"/>
    <col min="11274" max="11274" width="3.85546875" style="488" customWidth="1"/>
    <col min="11275" max="11275" width="3.7109375" style="488" customWidth="1"/>
    <col min="11276" max="11276" width="12.7109375" style="488" customWidth="1"/>
    <col min="11277" max="11277" width="52.7109375" style="488" customWidth="1"/>
    <col min="11278" max="11281" width="0" style="488" hidden="1" customWidth="1"/>
    <col min="11282" max="11282" width="12.28515625" style="488" customWidth="1"/>
    <col min="11283" max="11283" width="6.42578125" style="488" customWidth="1"/>
    <col min="11284" max="11284" width="12.28515625" style="488" customWidth="1"/>
    <col min="11285" max="11285" width="0" style="488" hidden="1" customWidth="1"/>
    <col min="11286" max="11286" width="3.7109375" style="488" customWidth="1"/>
    <col min="11287" max="11287" width="11.140625" style="488" bestFit="1" customWidth="1"/>
    <col min="11288" max="11289" width="10.5703125" style="488"/>
    <col min="11290" max="11290" width="11.140625" style="488" customWidth="1"/>
    <col min="11291" max="11520" width="10.5703125" style="488"/>
    <col min="11521" max="11528" width="0" style="488" hidden="1" customWidth="1"/>
    <col min="11529" max="11529" width="3.7109375" style="488" customWidth="1"/>
    <col min="11530" max="11530" width="3.85546875" style="488" customWidth="1"/>
    <col min="11531" max="11531" width="3.7109375" style="488" customWidth="1"/>
    <col min="11532" max="11532" width="12.7109375" style="488" customWidth="1"/>
    <col min="11533" max="11533" width="52.7109375" style="488" customWidth="1"/>
    <col min="11534" max="11537" width="0" style="488" hidden="1" customWidth="1"/>
    <col min="11538" max="11538" width="12.28515625" style="488" customWidth="1"/>
    <col min="11539" max="11539" width="6.42578125" style="488" customWidth="1"/>
    <col min="11540" max="11540" width="12.28515625" style="488" customWidth="1"/>
    <col min="11541" max="11541" width="0" style="488" hidden="1" customWidth="1"/>
    <col min="11542" max="11542" width="3.7109375" style="488" customWidth="1"/>
    <col min="11543" max="11543" width="11.140625" style="488" bestFit="1" customWidth="1"/>
    <col min="11544" max="11545" width="10.5703125" style="488"/>
    <col min="11546" max="11546" width="11.140625" style="488" customWidth="1"/>
    <col min="11547" max="11776" width="10.5703125" style="488"/>
    <col min="11777" max="11784" width="0" style="488" hidden="1" customWidth="1"/>
    <col min="11785" max="11785" width="3.7109375" style="488" customWidth="1"/>
    <col min="11786" max="11786" width="3.85546875" style="488" customWidth="1"/>
    <col min="11787" max="11787" width="3.7109375" style="488" customWidth="1"/>
    <col min="11788" max="11788" width="12.7109375" style="488" customWidth="1"/>
    <col min="11789" max="11789" width="52.7109375" style="488" customWidth="1"/>
    <col min="11790" max="11793" width="0" style="488" hidden="1" customWidth="1"/>
    <col min="11794" max="11794" width="12.28515625" style="488" customWidth="1"/>
    <col min="11795" max="11795" width="6.42578125" style="488" customWidth="1"/>
    <col min="11796" max="11796" width="12.28515625" style="488" customWidth="1"/>
    <col min="11797" max="11797" width="0" style="488" hidden="1" customWidth="1"/>
    <col min="11798" max="11798" width="3.7109375" style="488" customWidth="1"/>
    <col min="11799" max="11799" width="11.140625" style="488" bestFit="1" customWidth="1"/>
    <col min="11800" max="11801" width="10.5703125" style="488"/>
    <col min="11802" max="11802" width="11.140625" style="488" customWidth="1"/>
    <col min="11803" max="12032" width="10.5703125" style="488"/>
    <col min="12033" max="12040" width="0" style="488" hidden="1" customWidth="1"/>
    <col min="12041" max="12041" width="3.7109375" style="488" customWidth="1"/>
    <col min="12042" max="12042" width="3.85546875" style="488" customWidth="1"/>
    <col min="12043" max="12043" width="3.7109375" style="488" customWidth="1"/>
    <col min="12044" max="12044" width="12.7109375" style="488" customWidth="1"/>
    <col min="12045" max="12045" width="52.7109375" style="488" customWidth="1"/>
    <col min="12046" max="12049" width="0" style="488" hidden="1" customWidth="1"/>
    <col min="12050" max="12050" width="12.28515625" style="488" customWidth="1"/>
    <col min="12051" max="12051" width="6.42578125" style="488" customWidth="1"/>
    <col min="12052" max="12052" width="12.28515625" style="488" customWidth="1"/>
    <col min="12053" max="12053" width="0" style="488" hidden="1" customWidth="1"/>
    <col min="12054" max="12054" width="3.7109375" style="488" customWidth="1"/>
    <col min="12055" max="12055" width="11.140625" style="488" bestFit="1" customWidth="1"/>
    <col min="12056" max="12057" width="10.5703125" style="488"/>
    <col min="12058" max="12058" width="11.140625" style="488" customWidth="1"/>
    <col min="12059" max="12288" width="10.5703125" style="488"/>
    <col min="12289" max="12296" width="0" style="488" hidden="1" customWidth="1"/>
    <col min="12297" max="12297" width="3.7109375" style="488" customWidth="1"/>
    <col min="12298" max="12298" width="3.85546875" style="488" customWidth="1"/>
    <col min="12299" max="12299" width="3.7109375" style="488" customWidth="1"/>
    <col min="12300" max="12300" width="12.7109375" style="488" customWidth="1"/>
    <col min="12301" max="12301" width="52.7109375" style="488" customWidth="1"/>
    <col min="12302" max="12305" width="0" style="488" hidden="1" customWidth="1"/>
    <col min="12306" max="12306" width="12.28515625" style="488" customWidth="1"/>
    <col min="12307" max="12307" width="6.42578125" style="488" customWidth="1"/>
    <col min="12308" max="12308" width="12.28515625" style="488" customWidth="1"/>
    <col min="12309" max="12309" width="0" style="488" hidden="1" customWidth="1"/>
    <col min="12310" max="12310" width="3.7109375" style="488" customWidth="1"/>
    <col min="12311" max="12311" width="11.140625" style="488" bestFit="1" customWidth="1"/>
    <col min="12312" max="12313" width="10.5703125" style="488"/>
    <col min="12314" max="12314" width="11.140625" style="488" customWidth="1"/>
    <col min="12315" max="12544" width="10.5703125" style="488"/>
    <col min="12545" max="12552" width="0" style="488" hidden="1" customWidth="1"/>
    <col min="12553" max="12553" width="3.7109375" style="488" customWidth="1"/>
    <col min="12554" max="12554" width="3.85546875" style="488" customWidth="1"/>
    <col min="12555" max="12555" width="3.7109375" style="488" customWidth="1"/>
    <col min="12556" max="12556" width="12.7109375" style="488" customWidth="1"/>
    <col min="12557" max="12557" width="52.7109375" style="488" customWidth="1"/>
    <col min="12558" max="12561" width="0" style="488" hidden="1" customWidth="1"/>
    <col min="12562" max="12562" width="12.28515625" style="488" customWidth="1"/>
    <col min="12563" max="12563" width="6.42578125" style="488" customWidth="1"/>
    <col min="12564" max="12564" width="12.28515625" style="488" customWidth="1"/>
    <col min="12565" max="12565" width="0" style="488" hidden="1" customWidth="1"/>
    <col min="12566" max="12566" width="3.7109375" style="488" customWidth="1"/>
    <col min="12567" max="12567" width="11.140625" style="488" bestFit="1" customWidth="1"/>
    <col min="12568" max="12569" width="10.5703125" style="488"/>
    <col min="12570" max="12570" width="11.140625" style="488" customWidth="1"/>
    <col min="12571" max="12800" width="10.5703125" style="488"/>
    <col min="12801" max="12808" width="0" style="488" hidden="1" customWidth="1"/>
    <col min="12809" max="12809" width="3.7109375" style="488" customWidth="1"/>
    <col min="12810" max="12810" width="3.85546875" style="488" customWidth="1"/>
    <col min="12811" max="12811" width="3.7109375" style="488" customWidth="1"/>
    <col min="12812" max="12812" width="12.7109375" style="488" customWidth="1"/>
    <col min="12813" max="12813" width="52.7109375" style="488" customWidth="1"/>
    <col min="12814" max="12817" width="0" style="488" hidden="1" customWidth="1"/>
    <col min="12818" max="12818" width="12.28515625" style="488" customWidth="1"/>
    <col min="12819" max="12819" width="6.42578125" style="488" customWidth="1"/>
    <col min="12820" max="12820" width="12.28515625" style="488" customWidth="1"/>
    <col min="12821" max="12821" width="0" style="488" hidden="1" customWidth="1"/>
    <col min="12822" max="12822" width="3.7109375" style="488" customWidth="1"/>
    <col min="12823" max="12823" width="11.140625" style="488" bestFit="1" customWidth="1"/>
    <col min="12824" max="12825" width="10.5703125" style="488"/>
    <col min="12826" max="12826" width="11.140625" style="488" customWidth="1"/>
    <col min="12827" max="13056" width="10.5703125" style="488"/>
    <col min="13057" max="13064" width="0" style="488" hidden="1" customWidth="1"/>
    <col min="13065" max="13065" width="3.7109375" style="488" customWidth="1"/>
    <col min="13066" max="13066" width="3.85546875" style="488" customWidth="1"/>
    <col min="13067" max="13067" width="3.7109375" style="488" customWidth="1"/>
    <col min="13068" max="13068" width="12.7109375" style="488" customWidth="1"/>
    <col min="13069" max="13069" width="52.7109375" style="488" customWidth="1"/>
    <col min="13070" max="13073" width="0" style="488" hidden="1" customWidth="1"/>
    <col min="13074" max="13074" width="12.28515625" style="488" customWidth="1"/>
    <col min="13075" max="13075" width="6.42578125" style="488" customWidth="1"/>
    <col min="13076" max="13076" width="12.28515625" style="488" customWidth="1"/>
    <col min="13077" max="13077" width="0" style="488" hidden="1" customWidth="1"/>
    <col min="13078" max="13078" width="3.7109375" style="488" customWidth="1"/>
    <col min="13079" max="13079" width="11.140625" style="488" bestFit="1" customWidth="1"/>
    <col min="13080" max="13081" width="10.5703125" style="488"/>
    <col min="13082" max="13082" width="11.140625" style="488" customWidth="1"/>
    <col min="13083" max="13312" width="10.5703125" style="488"/>
    <col min="13313" max="13320" width="0" style="488" hidden="1" customWidth="1"/>
    <col min="13321" max="13321" width="3.7109375" style="488" customWidth="1"/>
    <col min="13322" max="13322" width="3.85546875" style="488" customWidth="1"/>
    <col min="13323" max="13323" width="3.7109375" style="488" customWidth="1"/>
    <col min="13324" max="13324" width="12.7109375" style="488" customWidth="1"/>
    <col min="13325" max="13325" width="52.7109375" style="488" customWidth="1"/>
    <col min="13326" max="13329" width="0" style="488" hidden="1" customWidth="1"/>
    <col min="13330" max="13330" width="12.28515625" style="488" customWidth="1"/>
    <col min="13331" max="13331" width="6.42578125" style="488" customWidth="1"/>
    <col min="13332" max="13332" width="12.28515625" style="488" customWidth="1"/>
    <col min="13333" max="13333" width="0" style="488" hidden="1" customWidth="1"/>
    <col min="13334" max="13334" width="3.7109375" style="488" customWidth="1"/>
    <col min="13335" max="13335" width="11.140625" style="488" bestFit="1" customWidth="1"/>
    <col min="13336" max="13337" width="10.5703125" style="488"/>
    <col min="13338" max="13338" width="11.140625" style="488" customWidth="1"/>
    <col min="13339" max="13568" width="10.5703125" style="488"/>
    <col min="13569" max="13576" width="0" style="488" hidden="1" customWidth="1"/>
    <col min="13577" max="13577" width="3.7109375" style="488" customWidth="1"/>
    <col min="13578" max="13578" width="3.85546875" style="488" customWidth="1"/>
    <col min="13579" max="13579" width="3.7109375" style="488" customWidth="1"/>
    <col min="13580" max="13580" width="12.7109375" style="488" customWidth="1"/>
    <col min="13581" max="13581" width="52.7109375" style="488" customWidth="1"/>
    <col min="13582" max="13585" width="0" style="488" hidden="1" customWidth="1"/>
    <col min="13586" max="13586" width="12.28515625" style="488" customWidth="1"/>
    <col min="13587" max="13587" width="6.42578125" style="488" customWidth="1"/>
    <col min="13588" max="13588" width="12.28515625" style="488" customWidth="1"/>
    <col min="13589" max="13589" width="0" style="488" hidden="1" customWidth="1"/>
    <col min="13590" max="13590" width="3.7109375" style="488" customWidth="1"/>
    <col min="13591" max="13591" width="11.140625" style="488" bestFit="1" customWidth="1"/>
    <col min="13592" max="13593" width="10.5703125" style="488"/>
    <col min="13594" max="13594" width="11.140625" style="488" customWidth="1"/>
    <col min="13595" max="13824" width="10.5703125" style="488"/>
    <col min="13825" max="13832" width="0" style="488" hidden="1" customWidth="1"/>
    <col min="13833" max="13833" width="3.7109375" style="488" customWidth="1"/>
    <col min="13834" max="13834" width="3.85546875" style="488" customWidth="1"/>
    <col min="13835" max="13835" width="3.7109375" style="488" customWidth="1"/>
    <col min="13836" max="13836" width="12.7109375" style="488" customWidth="1"/>
    <col min="13837" max="13837" width="52.7109375" style="488" customWidth="1"/>
    <col min="13838" max="13841" width="0" style="488" hidden="1" customWidth="1"/>
    <col min="13842" max="13842" width="12.28515625" style="488" customWidth="1"/>
    <col min="13843" max="13843" width="6.42578125" style="488" customWidth="1"/>
    <col min="13844" max="13844" width="12.28515625" style="488" customWidth="1"/>
    <col min="13845" max="13845" width="0" style="488" hidden="1" customWidth="1"/>
    <col min="13846" max="13846" width="3.7109375" style="488" customWidth="1"/>
    <col min="13847" max="13847" width="11.140625" style="488" bestFit="1" customWidth="1"/>
    <col min="13848" max="13849" width="10.5703125" style="488"/>
    <col min="13850" max="13850" width="11.140625" style="488" customWidth="1"/>
    <col min="13851" max="14080" width="10.5703125" style="488"/>
    <col min="14081" max="14088" width="0" style="488" hidden="1" customWidth="1"/>
    <col min="14089" max="14089" width="3.7109375" style="488" customWidth="1"/>
    <col min="14090" max="14090" width="3.85546875" style="488" customWidth="1"/>
    <col min="14091" max="14091" width="3.7109375" style="488" customWidth="1"/>
    <col min="14092" max="14092" width="12.7109375" style="488" customWidth="1"/>
    <col min="14093" max="14093" width="52.7109375" style="488" customWidth="1"/>
    <col min="14094" max="14097" width="0" style="488" hidden="1" customWidth="1"/>
    <col min="14098" max="14098" width="12.28515625" style="488" customWidth="1"/>
    <col min="14099" max="14099" width="6.42578125" style="488" customWidth="1"/>
    <col min="14100" max="14100" width="12.28515625" style="488" customWidth="1"/>
    <col min="14101" max="14101" width="0" style="488" hidden="1" customWidth="1"/>
    <col min="14102" max="14102" width="3.7109375" style="488" customWidth="1"/>
    <col min="14103" max="14103" width="11.140625" style="488" bestFit="1" customWidth="1"/>
    <col min="14104" max="14105" width="10.5703125" style="488"/>
    <col min="14106" max="14106" width="11.140625" style="488" customWidth="1"/>
    <col min="14107" max="14336" width="10.5703125" style="488"/>
    <col min="14337" max="14344" width="0" style="488" hidden="1" customWidth="1"/>
    <col min="14345" max="14345" width="3.7109375" style="488" customWidth="1"/>
    <col min="14346" max="14346" width="3.85546875" style="488" customWidth="1"/>
    <col min="14347" max="14347" width="3.7109375" style="488" customWidth="1"/>
    <col min="14348" max="14348" width="12.7109375" style="488" customWidth="1"/>
    <col min="14349" max="14349" width="52.7109375" style="488" customWidth="1"/>
    <col min="14350" max="14353" width="0" style="488" hidden="1" customWidth="1"/>
    <col min="14354" max="14354" width="12.28515625" style="488" customWidth="1"/>
    <col min="14355" max="14355" width="6.42578125" style="488" customWidth="1"/>
    <col min="14356" max="14356" width="12.28515625" style="488" customWidth="1"/>
    <col min="14357" max="14357" width="0" style="488" hidden="1" customWidth="1"/>
    <col min="14358" max="14358" width="3.7109375" style="488" customWidth="1"/>
    <col min="14359" max="14359" width="11.140625" style="488" bestFit="1" customWidth="1"/>
    <col min="14360" max="14361" width="10.5703125" style="488"/>
    <col min="14362" max="14362" width="11.140625" style="488" customWidth="1"/>
    <col min="14363" max="14592" width="10.5703125" style="488"/>
    <col min="14593" max="14600" width="0" style="488" hidden="1" customWidth="1"/>
    <col min="14601" max="14601" width="3.7109375" style="488" customWidth="1"/>
    <col min="14602" max="14602" width="3.85546875" style="488" customWidth="1"/>
    <col min="14603" max="14603" width="3.7109375" style="488" customWidth="1"/>
    <col min="14604" max="14604" width="12.7109375" style="488" customWidth="1"/>
    <col min="14605" max="14605" width="52.7109375" style="488" customWidth="1"/>
    <col min="14606" max="14609" width="0" style="488" hidden="1" customWidth="1"/>
    <col min="14610" max="14610" width="12.28515625" style="488" customWidth="1"/>
    <col min="14611" max="14611" width="6.42578125" style="488" customWidth="1"/>
    <col min="14612" max="14612" width="12.28515625" style="488" customWidth="1"/>
    <col min="14613" max="14613" width="0" style="488" hidden="1" customWidth="1"/>
    <col min="14614" max="14614" width="3.7109375" style="488" customWidth="1"/>
    <col min="14615" max="14615" width="11.140625" style="488" bestFit="1" customWidth="1"/>
    <col min="14616" max="14617" width="10.5703125" style="488"/>
    <col min="14618" max="14618" width="11.140625" style="488" customWidth="1"/>
    <col min="14619" max="14848" width="10.5703125" style="488"/>
    <col min="14849" max="14856" width="0" style="488" hidden="1" customWidth="1"/>
    <col min="14857" max="14857" width="3.7109375" style="488" customWidth="1"/>
    <col min="14858" max="14858" width="3.85546875" style="488" customWidth="1"/>
    <col min="14859" max="14859" width="3.7109375" style="488" customWidth="1"/>
    <col min="14860" max="14860" width="12.7109375" style="488" customWidth="1"/>
    <col min="14861" max="14861" width="52.7109375" style="488" customWidth="1"/>
    <col min="14862" max="14865" width="0" style="488" hidden="1" customWidth="1"/>
    <col min="14866" max="14866" width="12.28515625" style="488" customWidth="1"/>
    <col min="14867" max="14867" width="6.42578125" style="488" customWidth="1"/>
    <col min="14868" max="14868" width="12.28515625" style="488" customWidth="1"/>
    <col min="14869" max="14869" width="0" style="488" hidden="1" customWidth="1"/>
    <col min="14870" max="14870" width="3.7109375" style="488" customWidth="1"/>
    <col min="14871" max="14871" width="11.140625" style="488" bestFit="1" customWidth="1"/>
    <col min="14872" max="14873" width="10.5703125" style="488"/>
    <col min="14874" max="14874" width="11.140625" style="488" customWidth="1"/>
    <col min="14875" max="15104" width="10.5703125" style="488"/>
    <col min="15105" max="15112" width="0" style="488" hidden="1" customWidth="1"/>
    <col min="15113" max="15113" width="3.7109375" style="488" customWidth="1"/>
    <col min="15114" max="15114" width="3.85546875" style="488" customWidth="1"/>
    <col min="15115" max="15115" width="3.7109375" style="488" customWidth="1"/>
    <col min="15116" max="15116" width="12.7109375" style="488" customWidth="1"/>
    <col min="15117" max="15117" width="52.7109375" style="488" customWidth="1"/>
    <col min="15118" max="15121" width="0" style="488" hidden="1" customWidth="1"/>
    <col min="15122" max="15122" width="12.28515625" style="488" customWidth="1"/>
    <col min="15123" max="15123" width="6.42578125" style="488" customWidth="1"/>
    <col min="15124" max="15124" width="12.28515625" style="488" customWidth="1"/>
    <col min="15125" max="15125" width="0" style="488" hidden="1" customWidth="1"/>
    <col min="15126" max="15126" width="3.7109375" style="488" customWidth="1"/>
    <col min="15127" max="15127" width="11.140625" style="488" bestFit="1" customWidth="1"/>
    <col min="15128" max="15129" width="10.5703125" style="488"/>
    <col min="15130" max="15130" width="11.140625" style="488" customWidth="1"/>
    <col min="15131" max="15360" width="10.5703125" style="488"/>
    <col min="15361" max="15368" width="0" style="488" hidden="1" customWidth="1"/>
    <col min="15369" max="15369" width="3.7109375" style="488" customWidth="1"/>
    <col min="15370" max="15370" width="3.85546875" style="488" customWidth="1"/>
    <col min="15371" max="15371" width="3.7109375" style="488" customWidth="1"/>
    <col min="15372" max="15372" width="12.7109375" style="488" customWidth="1"/>
    <col min="15373" max="15373" width="52.7109375" style="488" customWidth="1"/>
    <col min="15374" max="15377" width="0" style="488" hidden="1" customWidth="1"/>
    <col min="15378" max="15378" width="12.28515625" style="488" customWidth="1"/>
    <col min="15379" max="15379" width="6.42578125" style="488" customWidth="1"/>
    <col min="15380" max="15380" width="12.28515625" style="488" customWidth="1"/>
    <col min="15381" max="15381" width="0" style="488" hidden="1" customWidth="1"/>
    <col min="15382" max="15382" width="3.7109375" style="488" customWidth="1"/>
    <col min="15383" max="15383" width="11.140625" style="488" bestFit="1" customWidth="1"/>
    <col min="15384" max="15385" width="10.5703125" style="488"/>
    <col min="15386" max="15386" width="11.140625" style="488" customWidth="1"/>
    <col min="15387" max="15616" width="10.5703125" style="488"/>
    <col min="15617" max="15624" width="0" style="488" hidden="1" customWidth="1"/>
    <col min="15625" max="15625" width="3.7109375" style="488" customWidth="1"/>
    <col min="15626" max="15626" width="3.85546875" style="488" customWidth="1"/>
    <col min="15627" max="15627" width="3.7109375" style="488" customWidth="1"/>
    <col min="15628" max="15628" width="12.7109375" style="488" customWidth="1"/>
    <col min="15629" max="15629" width="52.7109375" style="488" customWidth="1"/>
    <col min="15630" max="15633" width="0" style="488" hidden="1" customWidth="1"/>
    <col min="15634" max="15634" width="12.28515625" style="488" customWidth="1"/>
    <col min="15635" max="15635" width="6.42578125" style="488" customWidth="1"/>
    <col min="15636" max="15636" width="12.28515625" style="488" customWidth="1"/>
    <col min="15637" max="15637" width="0" style="488" hidden="1" customWidth="1"/>
    <col min="15638" max="15638" width="3.7109375" style="488" customWidth="1"/>
    <col min="15639" max="15639" width="11.140625" style="488" bestFit="1" customWidth="1"/>
    <col min="15640" max="15641" width="10.5703125" style="488"/>
    <col min="15642" max="15642" width="11.140625" style="488" customWidth="1"/>
    <col min="15643" max="15872" width="10.5703125" style="488"/>
    <col min="15873" max="15880" width="0" style="488" hidden="1" customWidth="1"/>
    <col min="15881" max="15881" width="3.7109375" style="488" customWidth="1"/>
    <col min="15882" max="15882" width="3.85546875" style="488" customWidth="1"/>
    <col min="15883" max="15883" width="3.7109375" style="488" customWidth="1"/>
    <col min="15884" max="15884" width="12.7109375" style="488" customWidth="1"/>
    <col min="15885" max="15885" width="52.7109375" style="488" customWidth="1"/>
    <col min="15886" max="15889" width="0" style="488" hidden="1" customWidth="1"/>
    <col min="15890" max="15890" width="12.28515625" style="488" customWidth="1"/>
    <col min="15891" max="15891" width="6.42578125" style="488" customWidth="1"/>
    <col min="15892" max="15892" width="12.28515625" style="488" customWidth="1"/>
    <col min="15893" max="15893" width="0" style="488" hidden="1" customWidth="1"/>
    <col min="15894" max="15894" width="3.7109375" style="488" customWidth="1"/>
    <col min="15895" max="15895" width="11.140625" style="488" bestFit="1" customWidth="1"/>
    <col min="15896" max="15897" width="10.5703125" style="488"/>
    <col min="15898" max="15898" width="11.140625" style="488" customWidth="1"/>
    <col min="15899" max="16128" width="10.5703125" style="488"/>
    <col min="16129" max="16136" width="0" style="488" hidden="1" customWidth="1"/>
    <col min="16137" max="16137" width="3.7109375" style="488" customWidth="1"/>
    <col min="16138" max="16138" width="3.85546875" style="488" customWidth="1"/>
    <col min="16139" max="16139" width="3.7109375" style="488" customWidth="1"/>
    <col min="16140" max="16140" width="12.7109375" style="488" customWidth="1"/>
    <col min="16141" max="16141" width="52.7109375" style="488" customWidth="1"/>
    <col min="16142" max="16145" width="0" style="488" hidden="1" customWidth="1"/>
    <col min="16146" max="16146" width="12.28515625" style="488" customWidth="1"/>
    <col min="16147" max="16147" width="6.42578125" style="488" customWidth="1"/>
    <col min="16148" max="16148" width="12.28515625" style="488" customWidth="1"/>
    <col min="16149" max="16149" width="0" style="488" hidden="1" customWidth="1"/>
    <col min="16150" max="16150" width="3.7109375" style="488" customWidth="1"/>
    <col min="16151" max="16151" width="11.140625" style="488" bestFit="1" customWidth="1"/>
    <col min="16152" max="16153" width="10.5703125" style="488"/>
    <col min="16154" max="16154" width="11.140625" style="488" customWidth="1"/>
    <col min="16155" max="16384" width="10.5703125" style="488"/>
  </cols>
  <sheetData>
    <row r="1" spans="1:34" hidden="1">
      <c r="Q1" s="548"/>
      <c r="R1" s="548"/>
    </row>
    <row r="2" spans="1:34" hidden="1">
      <c r="U2" s="548"/>
    </row>
    <row r="3" spans="1:34" hidden="1"/>
    <row r="4" spans="1:34" ht="3" customHeight="1">
      <c r="J4" s="494"/>
      <c r="K4" s="494"/>
      <c r="L4" s="489"/>
      <c r="M4" s="489"/>
      <c r="N4" s="489"/>
      <c r="O4" s="497"/>
      <c r="P4" s="497"/>
      <c r="Q4" s="497"/>
      <c r="R4" s="497"/>
      <c r="S4" s="497"/>
      <c r="T4" s="497"/>
      <c r="U4" s="497"/>
    </row>
    <row r="5" spans="1:34" ht="22.5" customHeight="1">
      <c r="J5" s="494"/>
      <c r="K5" s="494"/>
      <c r="L5" s="1166" t="s">
        <v>610</v>
      </c>
      <c r="M5" s="1166"/>
      <c r="N5" s="1166"/>
      <c r="O5" s="1166"/>
      <c r="P5" s="1166"/>
      <c r="Q5" s="1166"/>
      <c r="R5" s="1166"/>
      <c r="S5" s="1166"/>
      <c r="T5" s="1166"/>
      <c r="U5" s="629"/>
    </row>
    <row r="6" spans="1:34" ht="3" customHeight="1">
      <c r="J6" s="494"/>
      <c r="K6" s="494"/>
      <c r="L6" s="489"/>
      <c r="M6" s="489"/>
      <c r="N6" s="489"/>
      <c r="O6" s="493"/>
      <c r="P6" s="493"/>
      <c r="Q6" s="493"/>
      <c r="R6" s="493"/>
      <c r="S6" s="493"/>
      <c r="T6" s="493"/>
      <c r="U6" s="493"/>
      <c r="V6" s="497"/>
    </row>
    <row r="7" spans="1:34" s="764" customFormat="1" ht="22.5">
      <c r="A7" s="773"/>
      <c r="B7" s="773"/>
      <c r="C7" s="773"/>
      <c r="D7" s="773"/>
      <c r="E7" s="773"/>
      <c r="F7" s="773"/>
      <c r="G7" s="772"/>
      <c r="H7" s="772"/>
      <c r="I7" s="652"/>
      <c r="J7" s="651"/>
      <c r="K7" s="651"/>
      <c r="L7" s="719"/>
      <c r="M7" s="582" t="s">
        <v>723</v>
      </c>
      <c r="N7" s="719"/>
      <c r="O7" s="1189" t="s">
        <v>82</v>
      </c>
      <c r="P7" s="1189"/>
      <c r="Q7" s="720"/>
      <c r="R7" s="720"/>
      <c r="S7" s="720"/>
      <c r="T7" s="720"/>
      <c r="U7" s="732"/>
      <c r="V7" s="769"/>
      <c r="X7" s="773"/>
      <c r="Y7" s="773"/>
      <c r="Z7" s="773"/>
      <c r="AA7" s="773"/>
      <c r="AB7" s="773"/>
      <c r="AC7" s="773"/>
      <c r="AD7" s="773"/>
      <c r="AE7" s="773"/>
      <c r="AF7" s="773"/>
      <c r="AG7" s="773"/>
      <c r="AH7" s="773"/>
    </row>
    <row r="8" spans="1:34" s="793" customFormat="1" ht="5.25">
      <c r="A8" s="773"/>
      <c r="B8" s="773"/>
      <c r="C8" s="773"/>
      <c r="D8" s="773"/>
      <c r="E8" s="773"/>
      <c r="F8" s="773"/>
      <c r="G8" s="772"/>
      <c r="H8" s="772"/>
      <c r="I8" s="759"/>
      <c r="J8" s="760"/>
      <c r="K8" s="760"/>
      <c r="L8" s="761"/>
      <c r="M8" s="761"/>
      <c r="N8" s="761"/>
      <c r="O8" s="796"/>
      <c r="P8" s="796"/>
      <c r="Q8" s="796"/>
      <c r="R8" s="796"/>
      <c r="S8" s="796"/>
      <c r="T8" s="796"/>
      <c r="U8" s="797"/>
      <c r="V8" s="798"/>
      <c r="X8" s="773"/>
      <c r="Y8" s="773"/>
      <c r="Z8" s="773"/>
      <c r="AA8" s="773"/>
      <c r="AB8" s="773"/>
      <c r="AC8" s="773"/>
      <c r="AD8" s="773"/>
      <c r="AE8" s="773"/>
      <c r="AF8" s="773"/>
      <c r="AG8" s="773"/>
      <c r="AH8" s="773"/>
    </row>
    <row r="9" spans="1:34" s="535" customFormat="1" ht="22.5">
      <c r="A9" s="555"/>
      <c r="B9" s="555"/>
      <c r="C9" s="555"/>
      <c r="D9" s="555"/>
      <c r="E9" s="555"/>
      <c r="F9" s="555"/>
      <c r="G9" s="555"/>
      <c r="H9" s="555"/>
      <c r="L9" s="464"/>
      <c r="M9" s="582" t="s">
        <v>484</v>
      </c>
      <c r="N9" s="631"/>
      <c r="O9" s="1172" t="str">
        <f>IF(NameOrPr_ch="",IF(NameOrPr="","",NameOrPr),NameOrPr_ch)</f>
        <v xml:space="preserve">Региональная служба по тарифам Ханты-Мансийского автономного округа - Югры </v>
      </c>
      <c r="P9" s="1172"/>
      <c r="Q9" s="1172"/>
      <c r="R9" s="1172"/>
      <c r="S9" s="1172"/>
      <c r="T9" s="1172"/>
      <c r="U9" s="547"/>
      <c r="V9" s="547"/>
      <c r="W9" s="484"/>
      <c r="X9" s="555"/>
      <c r="Y9" s="555"/>
      <c r="Z9" s="555"/>
      <c r="AA9" s="555"/>
      <c r="AB9" s="555"/>
      <c r="AC9" s="555"/>
      <c r="AD9" s="555"/>
      <c r="AE9" s="555"/>
      <c r="AF9" s="555"/>
      <c r="AG9" s="555"/>
      <c r="AH9" s="555"/>
    </row>
    <row r="10" spans="1:34" s="535" customFormat="1" ht="18.75">
      <c r="A10" s="555"/>
      <c r="B10" s="555"/>
      <c r="C10" s="555"/>
      <c r="D10" s="555"/>
      <c r="E10" s="555"/>
      <c r="F10" s="555"/>
      <c r="G10" s="555"/>
      <c r="H10" s="555"/>
      <c r="L10" s="464"/>
      <c r="M10" s="582" t="s">
        <v>575</v>
      </c>
      <c r="N10" s="631"/>
      <c r="O10" s="1172" t="str">
        <f>IF(datePr_ch="",IF(datePr="","",datePr),datePr_ch)</f>
        <v>17.11.2020</v>
      </c>
      <c r="P10" s="1172"/>
      <c r="Q10" s="1172"/>
      <c r="R10" s="1172"/>
      <c r="S10" s="1172"/>
      <c r="T10" s="1172"/>
      <c r="U10" s="547"/>
      <c r="V10" s="547"/>
      <c r="W10" s="484"/>
      <c r="X10" s="555"/>
      <c r="Y10" s="555"/>
      <c r="Z10" s="555"/>
      <c r="AA10" s="555"/>
      <c r="AB10" s="555"/>
      <c r="AC10" s="555"/>
      <c r="AD10" s="555"/>
      <c r="AE10" s="555"/>
      <c r="AF10" s="555"/>
      <c r="AG10" s="555"/>
      <c r="AH10" s="555"/>
    </row>
    <row r="11" spans="1:34" s="535" customFormat="1" ht="18.75">
      <c r="A11" s="555"/>
      <c r="B11" s="555"/>
      <c r="C11" s="555"/>
      <c r="D11" s="555"/>
      <c r="E11" s="555"/>
      <c r="F11" s="555"/>
      <c r="G11" s="555"/>
      <c r="H11" s="555"/>
      <c r="L11" s="517"/>
      <c r="M11" s="582" t="s">
        <v>574</v>
      </c>
      <c r="N11" s="631"/>
      <c r="O11" s="1172" t="str">
        <f>IF(numberPr_ch="",IF(numberPr="","",numberPr),numberPr_ch)</f>
        <v>59-нп</v>
      </c>
      <c r="P11" s="1172"/>
      <c r="Q11" s="1172"/>
      <c r="R11" s="1172"/>
      <c r="S11" s="1172"/>
      <c r="T11" s="1172"/>
      <c r="U11" s="547"/>
      <c r="V11" s="547"/>
      <c r="W11" s="484"/>
      <c r="X11" s="555"/>
      <c r="Y11" s="555"/>
      <c r="Z11" s="555"/>
      <c r="AA11" s="555"/>
      <c r="AB11" s="555"/>
      <c r="AC11" s="555"/>
      <c r="AD11" s="555"/>
      <c r="AE11" s="555"/>
      <c r="AF11" s="555"/>
      <c r="AG11" s="555"/>
      <c r="AH11" s="555"/>
    </row>
    <row r="12" spans="1:34" s="535" customFormat="1" ht="18.75">
      <c r="A12" s="555"/>
      <c r="B12" s="555"/>
      <c r="C12" s="555"/>
      <c r="D12" s="555"/>
      <c r="E12" s="555"/>
      <c r="F12" s="555"/>
      <c r="G12" s="555"/>
      <c r="H12" s="555"/>
      <c r="L12" s="517"/>
      <c r="M12" s="582" t="s">
        <v>483</v>
      </c>
      <c r="N12" s="631"/>
      <c r="O12"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2" s="1172"/>
      <c r="Q12" s="1172"/>
      <c r="R12" s="1172"/>
      <c r="S12" s="1172"/>
      <c r="T12" s="1172"/>
      <c r="U12" s="547"/>
      <c r="V12" s="547"/>
      <c r="W12" s="484"/>
      <c r="X12" s="555"/>
      <c r="Y12" s="555"/>
      <c r="Z12" s="555"/>
      <c r="AA12" s="555"/>
      <c r="AB12" s="555"/>
      <c r="AC12" s="555"/>
      <c r="AD12" s="555"/>
      <c r="AE12" s="555"/>
      <c r="AF12" s="555"/>
      <c r="AG12" s="555"/>
      <c r="AH12" s="555"/>
    </row>
    <row r="13" spans="1:34" s="535" customFormat="1" ht="11.25" hidden="1">
      <c r="A13" s="555"/>
      <c r="B13" s="555"/>
      <c r="C13" s="555"/>
      <c r="D13" s="555"/>
      <c r="E13" s="555"/>
      <c r="F13" s="555"/>
      <c r="G13" s="555"/>
      <c r="H13" s="555"/>
      <c r="L13" s="1167"/>
      <c r="M13" s="1167"/>
      <c r="N13" s="531"/>
      <c r="O13" s="547"/>
      <c r="P13" s="547"/>
      <c r="Q13" s="547"/>
      <c r="R13" s="547"/>
      <c r="S13" s="547"/>
      <c r="T13" s="547"/>
      <c r="U13" s="553" t="s">
        <v>358</v>
      </c>
      <c r="X13" s="555"/>
      <c r="Y13" s="555"/>
      <c r="Z13" s="555"/>
      <c r="AA13" s="555"/>
      <c r="AB13" s="555"/>
      <c r="AC13" s="555"/>
      <c r="AD13" s="555"/>
      <c r="AE13" s="555"/>
      <c r="AF13" s="555"/>
      <c r="AG13" s="555"/>
      <c r="AH13" s="555"/>
    </row>
    <row r="14" spans="1:34">
      <c r="J14" s="494"/>
      <c r="K14" s="494"/>
      <c r="L14" s="489"/>
      <c r="M14" s="489"/>
      <c r="N14" s="467"/>
      <c r="O14" s="1173"/>
      <c r="P14" s="1173"/>
      <c r="Q14" s="1173"/>
      <c r="R14" s="1173"/>
      <c r="S14" s="1173"/>
      <c r="T14" s="1173"/>
      <c r="U14" s="1173"/>
    </row>
    <row r="15" spans="1:34">
      <c r="J15" s="494"/>
      <c r="K15" s="494"/>
      <c r="L15" s="1104" t="s">
        <v>436</v>
      </c>
      <c r="M15" s="1104"/>
      <c r="N15" s="1104"/>
      <c r="O15" s="1104"/>
      <c r="P15" s="1104"/>
      <c r="Q15" s="1104"/>
      <c r="R15" s="1104"/>
      <c r="S15" s="1104"/>
      <c r="T15" s="1104"/>
      <c r="U15" s="1104"/>
      <c r="V15" s="1104"/>
      <c r="W15" s="1104" t="s">
        <v>437</v>
      </c>
    </row>
    <row r="16" spans="1:34" ht="14.25" customHeight="1">
      <c r="J16" s="494"/>
      <c r="K16" s="494"/>
      <c r="L16" s="1179" t="s">
        <v>88</v>
      </c>
      <c r="M16" s="1179" t="s">
        <v>618</v>
      </c>
      <c r="N16" s="626"/>
      <c r="O16" s="1180" t="s">
        <v>620</v>
      </c>
      <c r="P16" s="1181"/>
      <c r="Q16" s="1181"/>
      <c r="R16" s="1181"/>
      <c r="S16" s="1181"/>
      <c r="T16" s="1182"/>
      <c r="U16" s="1163" t="s">
        <v>326</v>
      </c>
      <c r="V16" s="1176" t="s">
        <v>260</v>
      </c>
      <c r="W16" s="1104"/>
    </row>
    <row r="17" spans="1:36" ht="14.25" customHeight="1">
      <c r="J17" s="494"/>
      <c r="K17" s="494"/>
      <c r="L17" s="1179"/>
      <c r="M17" s="1179"/>
      <c r="N17" s="627"/>
      <c r="O17" s="1185" t="s">
        <v>584</v>
      </c>
      <c r="P17" s="1183" t="s">
        <v>256</v>
      </c>
      <c r="Q17" s="1184"/>
      <c r="R17" s="1160" t="s">
        <v>633</v>
      </c>
      <c r="S17" s="1161"/>
      <c r="T17" s="1162"/>
      <c r="U17" s="1164"/>
      <c r="V17" s="1177"/>
      <c r="W17" s="1104"/>
    </row>
    <row r="18" spans="1:36" ht="33.75" customHeight="1">
      <c r="J18" s="494"/>
      <c r="K18" s="494"/>
      <c r="L18" s="1179"/>
      <c r="M18" s="1179"/>
      <c r="N18" s="628"/>
      <c r="O18" s="1186"/>
      <c r="P18" s="500" t="s">
        <v>585</v>
      </c>
      <c r="Q18" s="500" t="s">
        <v>5</v>
      </c>
      <c r="R18" s="501" t="s">
        <v>259</v>
      </c>
      <c r="S18" s="1174" t="s">
        <v>258</v>
      </c>
      <c r="T18" s="1175"/>
      <c r="U18" s="1165"/>
      <c r="V18" s="1178"/>
      <c r="W18" s="1104"/>
    </row>
    <row r="19" spans="1:36">
      <c r="J19" s="494"/>
      <c r="K19" s="534">
        <v>1</v>
      </c>
      <c r="L19" s="612" t="s">
        <v>89</v>
      </c>
      <c r="M19" s="612" t="s">
        <v>48</v>
      </c>
      <c r="N19" s="614" t="str">
        <f ca="1">OFFSET(N19,0,-1)</f>
        <v>2</v>
      </c>
      <c r="O19" s="613">
        <f ca="1">OFFSET(O19,0,-1)+1</f>
        <v>3</v>
      </c>
      <c r="P19" s="613">
        <f ca="1">OFFSET(P19,0,-1)+1</f>
        <v>4</v>
      </c>
      <c r="Q19" s="613">
        <f ca="1">OFFSET(Q19,0,-1)+1</f>
        <v>5</v>
      </c>
      <c r="R19" s="613">
        <f ca="1">OFFSET(R19,0,-1)+1</f>
        <v>6</v>
      </c>
      <c r="S19" s="1168">
        <f ca="1">OFFSET(S19,0,-1)+1</f>
        <v>7</v>
      </c>
      <c r="T19" s="1168"/>
      <c r="U19" s="613">
        <f ca="1">OFFSET(U19,0,-2)+1</f>
        <v>8</v>
      </c>
      <c r="V19" s="614">
        <f ca="1">OFFSET(V19,0,-1)</f>
        <v>8</v>
      </c>
      <c r="W19" s="613">
        <f ca="1">OFFSET(W19,0,-1)+1</f>
        <v>9</v>
      </c>
    </row>
    <row r="20" spans="1:36" ht="22.5">
      <c r="A20" s="1152">
        <v>1</v>
      </c>
      <c r="B20" s="848"/>
      <c r="C20" s="848"/>
      <c r="D20" s="848"/>
      <c r="E20" s="849"/>
      <c r="F20" s="850"/>
      <c r="G20" s="850"/>
      <c r="H20" s="850"/>
      <c r="I20" s="851"/>
      <c r="J20" s="846"/>
      <c r="K20" s="853"/>
      <c r="L20" s="558">
        <f>mergeValue(A20)</f>
        <v>1</v>
      </c>
      <c r="M20" s="606" t="s">
        <v>19</v>
      </c>
      <c r="N20" s="611"/>
      <c r="O20" s="1153"/>
      <c r="P20" s="1153"/>
      <c r="Q20" s="1153"/>
      <c r="R20" s="1153"/>
      <c r="S20" s="1153"/>
      <c r="T20" s="1153"/>
      <c r="U20" s="1153"/>
      <c r="V20" s="1153"/>
      <c r="W20" s="595" t="s">
        <v>458</v>
      </c>
      <c r="Y20" s="554"/>
      <c r="Z20" s="554" t="str">
        <f t="shared" ref="Z20:Z33" si="0">IF(M20="","",M20 )</f>
        <v>Наименование тарифа</v>
      </c>
      <c r="AA20" s="554"/>
      <c r="AB20" s="554"/>
      <c r="AC20" s="554"/>
      <c r="AI20" s="550"/>
      <c r="AJ20" s="550"/>
    </row>
    <row r="21" spans="1:36" ht="22.5">
      <c r="A21" s="1152"/>
      <c r="B21" s="1152">
        <v>1</v>
      </c>
      <c r="C21" s="848"/>
      <c r="D21" s="848"/>
      <c r="E21" s="850"/>
      <c r="F21" s="850"/>
      <c r="G21" s="850"/>
      <c r="H21" s="850"/>
      <c r="I21" s="845"/>
      <c r="J21" s="844"/>
      <c r="K21" s="847"/>
      <c r="L21" s="558" t="str">
        <f>mergeValue(A21) &amp;"."&amp; mergeValue(B21)</f>
        <v>1.1</v>
      </c>
      <c r="M21" s="511" t="s">
        <v>15</v>
      </c>
      <c r="N21" s="611"/>
      <c r="O21" s="1153"/>
      <c r="P21" s="1153"/>
      <c r="Q21" s="1153"/>
      <c r="R21" s="1153"/>
      <c r="S21" s="1153"/>
      <c r="T21" s="1153"/>
      <c r="U21" s="1153"/>
      <c r="V21" s="1153"/>
      <c r="W21" s="595" t="s">
        <v>459</v>
      </c>
      <c r="Y21" s="554"/>
      <c r="Z21" s="554" t="str">
        <f t="shared" si="0"/>
        <v>Территория действия тарифа</v>
      </c>
      <c r="AA21" s="554"/>
      <c r="AB21" s="554"/>
      <c r="AC21" s="554"/>
      <c r="AI21" s="550"/>
      <c r="AJ21" s="550"/>
    </row>
    <row r="22" spans="1:36" ht="22.5">
      <c r="A22" s="1152"/>
      <c r="B22" s="1152"/>
      <c r="C22" s="1152">
        <v>1</v>
      </c>
      <c r="D22" s="848"/>
      <c r="E22" s="850"/>
      <c r="F22" s="850"/>
      <c r="G22" s="850"/>
      <c r="H22" s="850"/>
      <c r="I22" s="852"/>
      <c r="J22" s="844"/>
      <c r="K22" s="847"/>
      <c r="L22" s="558" t="str">
        <f>mergeValue(A22) &amp;"."&amp; mergeValue(B22)&amp;"."&amp; mergeValue(C22)</f>
        <v>1.1.1</v>
      </c>
      <c r="M22" s="512" t="s">
        <v>6</v>
      </c>
      <c r="N22" s="611"/>
      <c r="O22" s="1153"/>
      <c r="P22" s="1153"/>
      <c r="Q22" s="1153"/>
      <c r="R22" s="1153"/>
      <c r="S22" s="1153"/>
      <c r="T22" s="1153"/>
      <c r="U22" s="1153"/>
      <c r="V22" s="1153"/>
      <c r="W22" s="595" t="s">
        <v>612</v>
      </c>
      <c r="Y22" s="554"/>
      <c r="Z22" s="554" t="str">
        <f t="shared" si="0"/>
        <v xml:space="preserve">Наименование системы теплоснабжения </v>
      </c>
      <c r="AA22" s="554"/>
      <c r="AB22" s="554"/>
      <c r="AC22" s="554"/>
      <c r="AI22" s="550"/>
      <c r="AJ22" s="550"/>
    </row>
    <row r="23" spans="1:36" ht="22.5">
      <c r="A23" s="1152"/>
      <c r="B23" s="1152"/>
      <c r="C23" s="1152"/>
      <c r="D23" s="1152">
        <v>1</v>
      </c>
      <c r="E23" s="850"/>
      <c r="F23" s="850"/>
      <c r="G23" s="850"/>
      <c r="H23" s="850"/>
      <c r="I23" s="852"/>
      <c r="J23" s="844"/>
      <c r="K23" s="847"/>
      <c r="L23" s="558" t="str">
        <f>mergeValue(A23) &amp;"."&amp; mergeValue(B23)&amp;"."&amp; mergeValue(C23)&amp;"."&amp; mergeValue(D23)</f>
        <v>1.1.1.1</v>
      </c>
      <c r="M23" s="513" t="s">
        <v>21</v>
      </c>
      <c r="N23" s="611"/>
      <c r="O23" s="1153"/>
      <c r="P23" s="1153"/>
      <c r="Q23" s="1153"/>
      <c r="R23" s="1153"/>
      <c r="S23" s="1153"/>
      <c r="T23" s="1153"/>
      <c r="U23" s="1153"/>
      <c r="V23" s="1153"/>
      <c r="W23" s="595" t="s">
        <v>613</v>
      </c>
      <c r="Y23" s="554"/>
      <c r="Z23" s="554" t="str">
        <f t="shared" si="0"/>
        <v xml:space="preserve">Источник тепловой энергии  </v>
      </c>
      <c r="AA23" s="554"/>
      <c r="AB23" s="554"/>
      <c r="AC23" s="554"/>
      <c r="AI23" s="550"/>
      <c r="AJ23" s="550"/>
    </row>
    <row r="24" spans="1:36" ht="101.25">
      <c r="A24" s="1152"/>
      <c r="B24" s="1152"/>
      <c r="C24" s="1152"/>
      <c r="D24" s="1152"/>
      <c r="E24" s="1152">
        <v>1</v>
      </c>
      <c r="F24" s="850"/>
      <c r="G24" s="850"/>
      <c r="H24" s="848">
        <v>1</v>
      </c>
      <c r="I24" s="1152">
        <v>1</v>
      </c>
      <c r="J24" s="850"/>
      <c r="K24" s="855"/>
      <c r="L24" s="558" t="str">
        <f>mergeValue(A24) &amp;"."&amp; mergeValue(B24)&amp;"."&amp; mergeValue(C24)&amp;"."&amp; mergeValue(D24)&amp;"."&amp; mergeValue(E24)</f>
        <v>1.1.1.1.1</v>
      </c>
      <c r="M24" s="519" t="s">
        <v>8</v>
      </c>
      <c r="N24" s="611"/>
      <c r="O24" s="1154"/>
      <c r="P24" s="1154"/>
      <c r="Q24" s="1154"/>
      <c r="R24" s="1154"/>
      <c r="S24" s="1154"/>
      <c r="T24" s="1154"/>
      <c r="U24" s="1154"/>
      <c r="V24" s="1154"/>
      <c r="W24" s="595" t="s">
        <v>617</v>
      </c>
      <c r="Y24" s="554"/>
      <c r="Z24" s="554" t="str">
        <f t="shared" si="0"/>
        <v>Схема подключения теплопотребляющей установки к коллектору источника тепловой энергии</v>
      </c>
      <c r="AA24" s="554"/>
      <c r="AB24" s="554"/>
      <c r="AC24" s="554"/>
      <c r="AI24" s="550"/>
      <c r="AJ24" s="550"/>
    </row>
    <row r="25" spans="1:36" ht="90">
      <c r="A25" s="1152"/>
      <c r="B25" s="1152"/>
      <c r="C25" s="1152"/>
      <c r="D25" s="1152"/>
      <c r="E25" s="1152"/>
      <c r="F25" s="1152">
        <v>1</v>
      </c>
      <c r="G25" s="848"/>
      <c r="H25" s="848"/>
      <c r="I25" s="1152"/>
      <c r="J25" s="1152">
        <v>1</v>
      </c>
      <c r="K25" s="856"/>
      <c r="L25" s="558" t="str">
        <f>mergeValue(A25) &amp;"."&amp; mergeValue(B25)&amp;"."&amp; mergeValue(C25)&amp;"."&amp; mergeValue(D25)&amp;"."&amp; mergeValue(E25)&amp;"."&amp; mergeValue(F25)</f>
        <v>1.1.1.1.1.1</v>
      </c>
      <c r="M25" s="520" t="s">
        <v>9</v>
      </c>
      <c r="N25" s="611"/>
      <c r="O25" s="1155"/>
      <c r="P25" s="1156"/>
      <c r="Q25" s="1156"/>
      <c r="R25" s="1156"/>
      <c r="S25" s="1156"/>
      <c r="T25" s="1156"/>
      <c r="U25" s="1156"/>
      <c r="V25" s="1157"/>
      <c r="W25" s="595" t="s">
        <v>615</v>
      </c>
      <c r="Y25" s="554"/>
      <c r="Z25" s="554" t="str">
        <f t="shared" si="0"/>
        <v>Группа потребителей</v>
      </c>
      <c r="AA25" s="554"/>
      <c r="AB25" s="554"/>
      <c r="AC25" s="554"/>
      <c r="AI25" s="550"/>
      <c r="AJ25" s="550"/>
    </row>
    <row r="26" spans="1:36" ht="189" customHeight="1">
      <c r="A26" s="1152"/>
      <c r="B26" s="1152"/>
      <c r="C26" s="1152"/>
      <c r="D26" s="1152"/>
      <c r="E26" s="1152"/>
      <c r="F26" s="1152"/>
      <c r="G26" s="848">
        <v>1</v>
      </c>
      <c r="H26" s="848"/>
      <c r="I26" s="1152"/>
      <c r="J26" s="1152"/>
      <c r="K26" s="856">
        <v>1</v>
      </c>
      <c r="L26" s="558" t="str">
        <f>mergeValue(A26) &amp;"."&amp; mergeValue(B26)&amp;"."&amp; mergeValue(C26)&amp;"."&amp; mergeValue(D26)&amp;"."&amp; mergeValue(E26)&amp;"."&amp; mergeValue(F26)&amp;"."&amp; mergeValue(G26)</f>
        <v>1.1.1.1.1.1.1</v>
      </c>
      <c r="M26" s="1034"/>
      <c r="N26" s="611"/>
      <c r="O26" s="527"/>
      <c r="P26" s="527"/>
      <c r="Q26" s="1059"/>
      <c r="R26" s="1158"/>
      <c r="S26" s="1159" t="s">
        <v>81</v>
      </c>
      <c r="T26" s="1158"/>
      <c r="U26" s="1159" t="s">
        <v>82</v>
      </c>
      <c r="V26" s="527"/>
      <c r="W26" s="1169" t="s">
        <v>634</v>
      </c>
      <c r="X26" s="550" t="str">
        <f>strCheckDate(O27:V27)</f>
        <v/>
      </c>
      <c r="Y26" s="554"/>
      <c r="Z26" s="554" t="str">
        <f t="shared" si="0"/>
        <v/>
      </c>
      <c r="AA26" s="554"/>
      <c r="AB26" s="554"/>
      <c r="AC26" s="554"/>
      <c r="AI26" s="550"/>
      <c r="AJ26" s="550"/>
    </row>
    <row r="27" spans="1:36" ht="11.25" hidden="1">
      <c r="A27" s="1152"/>
      <c r="B27" s="1152"/>
      <c r="C27" s="1152"/>
      <c r="D27" s="1152"/>
      <c r="E27" s="1152"/>
      <c r="F27" s="1152"/>
      <c r="G27" s="848"/>
      <c r="H27" s="848"/>
      <c r="I27" s="1152"/>
      <c r="J27" s="1152"/>
      <c r="K27" s="856"/>
      <c r="L27" s="565"/>
      <c r="M27" s="611"/>
      <c r="N27" s="611"/>
      <c r="O27" s="527"/>
      <c r="P27" s="527"/>
      <c r="Q27" s="549" t="str">
        <f>R26 &amp; "-" &amp; T26</f>
        <v>-</v>
      </c>
      <c r="R27" s="1158"/>
      <c r="S27" s="1159"/>
      <c r="T27" s="1158"/>
      <c r="U27" s="1159"/>
      <c r="V27" s="527"/>
      <c r="W27" s="1170"/>
      <c r="Y27" s="554"/>
      <c r="Z27" s="554" t="str">
        <f t="shared" si="0"/>
        <v/>
      </c>
      <c r="AA27" s="554"/>
      <c r="AB27" s="554"/>
      <c r="AC27" s="554"/>
      <c r="AI27" s="550"/>
      <c r="AJ27" s="550"/>
    </row>
    <row r="28" spans="1:36" ht="15" customHeight="1">
      <c r="A28" s="1152"/>
      <c r="B28" s="1152"/>
      <c r="C28" s="1152"/>
      <c r="D28" s="1152"/>
      <c r="E28" s="1152"/>
      <c r="F28" s="1152"/>
      <c r="G28" s="850"/>
      <c r="H28" s="848"/>
      <c r="I28" s="1152"/>
      <c r="J28" s="1152"/>
      <c r="K28" s="855"/>
      <c r="L28" s="503"/>
      <c r="M28" s="522" t="s">
        <v>24</v>
      </c>
      <c r="N28" s="529"/>
      <c r="O28" s="529"/>
      <c r="P28" s="529"/>
      <c r="Q28" s="529"/>
      <c r="R28" s="529"/>
      <c r="S28" s="529"/>
      <c r="T28" s="529"/>
      <c r="U28" s="529"/>
      <c r="V28" s="525"/>
      <c r="W28" s="1171"/>
      <c r="Y28" s="554"/>
      <c r="Z28" s="554" t="str">
        <f t="shared" si="0"/>
        <v>Добавить вид теплоносителя (параметры теплоносителя)</v>
      </c>
      <c r="AA28" s="554"/>
      <c r="AB28" s="554"/>
      <c r="AC28" s="554"/>
      <c r="AI28" s="550"/>
      <c r="AJ28" s="550"/>
    </row>
    <row r="29" spans="1:36" ht="15" customHeight="1">
      <c r="A29" s="1152"/>
      <c r="B29" s="1152"/>
      <c r="C29" s="1152"/>
      <c r="D29" s="1152"/>
      <c r="E29" s="1152"/>
      <c r="F29" s="850"/>
      <c r="G29" s="850"/>
      <c r="H29" s="848"/>
      <c r="I29" s="1152"/>
      <c r="J29" s="850"/>
      <c r="K29" s="855"/>
      <c r="L29" s="503"/>
      <c r="M29" s="521" t="s">
        <v>10</v>
      </c>
      <c r="N29" s="529"/>
      <c r="O29" s="529"/>
      <c r="P29" s="529"/>
      <c r="Q29" s="529"/>
      <c r="R29" s="529"/>
      <c r="S29" s="529"/>
      <c r="T29" s="529"/>
      <c r="U29" s="528"/>
      <c r="V29" s="529"/>
      <c r="W29" s="630"/>
      <c r="Y29" s="554"/>
      <c r="Z29" s="554" t="str">
        <f t="shared" si="0"/>
        <v>Добавить группу потребителей</v>
      </c>
      <c r="AA29" s="554"/>
      <c r="AB29" s="554"/>
      <c r="AC29" s="554"/>
      <c r="AI29" s="550"/>
      <c r="AJ29" s="550"/>
    </row>
    <row r="30" spans="1:36" ht="15" customHeight="1">
      <c r="A30" s="1152"/>
      <c r="B30" s="1152"/>
      <c r="C30" s="1152"/>
      <c r="D30" s="1152"/>
      <c r="E30" s="854"/>
      <c r="F30" s="850"/>
      <c r="G30" s="850"/>
      <c r="H30" s="850"/>
      <c r="I30" s="846"/>
      <c r="J30" s="843"/>
      <c r="K30" s="853"/>
      <c r="L30" s="503"/>
      <c r="M30" s="516" t="s">
        <v>11</v>
      </c>
      <c r="N30" s="529"/>
      <c r="O30" s="529"/>
      <c r="P30" s="529"/>
      <c r="Q30" s="529"/>
      <c r="R30" s="529"/>
      <c r="S30" s="529"/>
      <c r="T30" s="529"/>
      <c r="U30" s="528"/>
      <c r="V30" s="529"/>
      <c r="W30" s="630"/>
      <c r="Y30" s="554"/>
      <c r="Z30" s="554" t="str">
        <f t="shared" si="0"/>
        <v>Добавить схему подключения</v>
      </c>
      <c r="AA30" s="554"/>
      <c r="AB30" s="554"/>
      <c r="AC30" s="554"/>
      <c r="AI30" s="550"/>
      <c r="AJ30" s="550"/>
    </row>
    <row r="31" spans="1:36" ht="15" customHeight="1">
      <c r="A31" s="1152"/>
      <c r="B31" s="1152"/>
      <c r="C31" s="1152"/>
      <c r="D31" s="854"/>
      <c r="E31" s="854"/>
      <c r="F31" s="850"/>
      <c r="G31" s="850"/>
      <c r="H31" s="850"/>
      <c r="I31" s="846"/>
      <c r="J31" s="843"/>
      <c r="K31" s="853"/>
      <c r="L31" s="503"/>
      <c r="M31" s="515" t="s">
        <v>16</v>
      </c>
      <c r="N31" s="529"/>
      <c r="O31" s="529"/>
      <c r="P31" s="529"/>
      <c r="Q31" s="529"/>
      <c r="R31" s="529"/>
      <c r="S31" s="529"/>
      <c r="T31" s="529"/>
      <c r="U31" s="528"/>
      <c r="V31" s="529"/>
      <c r="W31" s="630"/>
      <c r="Y31" s="554"/>
      <c r="Z31" s="554" t="str">
        <f t="shared" si="0"/>
        <v>Добавить источник тепловой энергии</v>
      </c>
      <c r="AA31" s="554"/>
      <c r="AB31" s="554"/>
      <c r="AC31" s="554"/>
      <c r="AI31" s="550"/>
      <c r="AJ31" s="550"/>
    </row>
    <row r="32" spans="1:36" ht="15" customHeight="1">
      <c r="A32" s="1152"/>
      <c r="B32" s="1152"/>
      <c r="C32" s="854"/>
      <c r="D32" s="854"/>
      <c r="E32" s="854"/>
      <c r="F32" s="854"/>
      <c r="G32" s="859"/>
      <c r="H32" s="846"/>
      <c r="I32" s="857"/>
      <c r="J32" s="843"/>
      <c r="K32" s="858"/>
      <c r="L32" s="503"/>
      <c r="M32" s="514" t="s">
        <v>17</v>
      </c>
      <c r="N32" s="529"/>
      <c r="O32" s="529"/>
      <c r="P32" s="529"/>
      <c r="Q32" s="529"/>
      <c r="R32" s="529"/>
      <c r="S32" s="529"/>
      <c r="T32" s="529"/>
      <c r="U32" s="528"/>
      <c r="V32" s="529"/>
      <c r="W32" s="630"/>
      <c r="Y32" s="554"/>
      <c r="Z32" s="554" t="str">
        <f t="shared" si="0"/>
        <v>Добавить наименование системы теплоснабжения</v>
      </c>
      <c r="AA32" s="554"/>
      <c r="AB32" s="554"/>
      <c r="AC32" s="554"/>
      <c r="AI32" s="550"/>
      <c r="AJ32" s="550"/>
    </row>
    <row r="33" spans="1:36" ht="15" customHeight="1">
      <c r="A33" s="1152"/>
      <c r="B33" s="854"/>
      <c r="C33" s="854"/>
      <c r="D33" s="854"/>
      <c r="E33" s="854"/>
      <c r="F33" s="854"/>
      <c r="G33" s="859"/>
      <c r="H33" s="846"/>
      <c r="I33" s="846"/>
      <c r="J33" s="843"/>
      <c r="K33" s="853"/>
      <c r="L33" s="503"/>
      <c r="M33" s="523" t="s">
        <v>18</v>
      </c>
      <c r="N33" s="529"/>
      <c r="O33" s="529"/>
      <c r="P33" s="529"/>
      <c r="Q33" s="529"/>
      <c r="R33" s="529"/>
      <c r="S33" s="529"/>
      <c r="T33" s="529"/>
      <c r="U33" s="528"/>
      <c r="V33" s="529"/>
      <c r="W33" s="630"/>
      <c r="Y33" s="554"/>
      <c r="Z33" s="554" t="str">
        <f t="shared" si="0"/>
        <v>Добавить территорию действия тарифа</v>
      </c>
      <c r="AA33" s="554"/>
      <c r="AB33" s="554"/>
      <c r="AC33" s="554"/>
      <c r="AI33" s="550"/>
      <c r="AJ33" s="550"/>
    </row>
    <row r="34" spans="1:36" s="487" customFormat="1" ht="15" customHeight="1">
      <c r="A34" s="842"/>
      <c r="B34" s="842"/>
      <c r="C34" s="842"/>
      <c r="D34" s="842"/>
      <c r="E34" s="842"/>
      <c r="F34" s="842"/>
      <c r="G34" s="842"/>
      <c r="H34" s="842"/>
      <c r="I34" s="842"/>
      <c r="J34" s="842"/>
      <c r="K34" s="842"/>
      <c r="L34" s="457"/>
      <c r="M34" s="530" t="s">
        <v>294</v>
      </c>
      <c r="N34" s="529"/>
      <c r="O34" s="529"/>
      <c r="P34" s="529"/>
      <c r="Q34" s="529"/>
      <c r="R34" s="529"/>
      <c r="S34" s="529"/>
      <c r="T34" s="529"/>
      <c r="U34" s="528"/>
      <c r="V34" s="529"/>
      <c r="W34" s="630"/>
      <c r="X34" s="552"/>
      <c r="Y34" s="552"/>
      <c r="Z34" s="552"/>
      <c r="AA34" s="552"/>
      <c r="AB34" s="552"/>
      <c r="AC34" s="552"/>
      <c r="AD34" s="552"/>
      <c r="AE34" s="552"/>
      <c r="AF34" s="552"/>
      <c r="AG34" s="552"/>
      <c r="AH34" s="552"/>
    </row>
    <row r="35" spans="1:36" ht="11.25">
      <c r="A35" s="488"/>
      <c r="B35" s="488"/>
      <c r="C35" s="488"/>
      <c r="D35" s="488"/>
      <c r="E35" s="488"/>
      <c r="F35" s="488"/>
      <c r="G35" s="488"/>
      <c r="H35" s="488"/>
      <c r="I35" s="488"/>
      <c r="J35" s="488"/>
      <c r="K35" s="488"/>
      <c r="X35" s="488"/>
      <c r="Y35" s="488"/>
      <c r="Z35" s="488"/>
      <c r="AA35" s="488"/>
      <c r="AB35" s="488"/>
      <c r="AC35" s="488"/>
      <c r="AD35" s="488"/>
      <c r="AE35" s="488"/>
      <c r="AF35" s="488"/>
      <c r="AG35" s="488"/>
      <c r="AH35" s="488"/>
    </row>
    <row r="36" spans="1:36" ht="105.75" customHeight="1">
      <c r="L36" s="1">
        <v>1</v>
      </c>
      <c r="M36" s="1145" t="s">
        <v>611</v>
      </c>
      <c r="N36" s="1145"/>
      <c r="O36" s="1145"/>
      <c r="P36" s="1145"/>
      <c r="Q36" s="1145"/>
      <c r="R36" s="1145"/>
      <c r="S36" s="1145"/>
      <c r="T36" s="1145"/>
      <c r="U36" s="1145"/>
      <c r="V36" s="1145"/>
      <c r="W36" s="1145"/>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sheetPr codeName="List05_3_i">
    <tabColor indexed="22"/>
  </sheetPr>
  <dimension ref="A1:T19"/>
  <sheetViews>
    <sheetView showGridLines="0" topLeftCell="E1" zoomScaleNormal="100" workbookViewId="0"/>
  </sheetViews>
  <sheetFormatPr defaultColWidth="10.5703125" defaultRowHeight="14.25"/>
  <cols>
    <col min="1" max="1" width="3.7109375" style="772" hidden="1" customWidth="1"/>
    <col min="2" max="4" width="3.7109375" style="773" hidden="1" customWidth="1"/>
    <col min="5" max="5" width="3.7109375" style="774" customWidth="1"/>
    <col min="6" max="6" width="9.7109375" style="764" customWidth="1"/>
    <col min="7" max="7" width="37.7109375" style="764" customWidth="1"/>
    <col min="8" max="8" width="66.85546875" style="764" customWidth="1"/>
    <col min="9" max="9" width="115.7109375" style="764" customWidth="1"/>
    <col min="10" max="11" width="10.5703125" style="773"/>
    <col min="12" max="12" width="11.140625" style="773" customWidth="1"/>
    <col min="13" max="20" width="10.5703125" style="773"/>
    <col min="21" max="16384" width="10.5703125" style="764"/>
  </cols>
  <sheetData>
    <row r="1" spans="1:20" ht="3" customHeight="1">
      <c r="A1" s="772" t="s">
        <v>49</v>
      </c>
    </row>
    <row r="2" spans="1:20" ht="22.5">
      <c r="F2" s="1146" t="s">
        <v>473</v>
      </c>
      <c r="G2" s="1147"/>
      <c r="H2" s="1148"/>
      <c r="I2" s="771"/>
    </row>
    <row r="3" spans="1:20" ht="3" customHeight="1"/>
    <row r="4" spans="1:20" s="535" customFormat="1" ht="11.25">
      <c r="A4" s="736"/>
      <c r="B4" s="736"/>
      <c r="C4" s="736"/>
      <c r="D4" s="736"/>
      <c r="F4" s="1104" t="s">
        <v>436</v>
      </c>
      <c r="G4" s="1104"/>
      <c r="H4" s="1104"/>
      <c r="I4" s="1149" t="s">
        <v>437</v>
      </c>
      <c r="J4" s="736"/>
      <c r="K4" s="736"/>
      <c r="L4" s="736"/>
      <c r="M4" s="736"/>
      <c r="N4" s="736"/>
      <c r="O4" s="736"/>
      <c r="P4" s="736"/>
      <c r="Q4" s="736"/>
      <c r="R4" s="736"/>
      <c r="S4" s="736"/>
      <c r="T4" s="736"/>
    </row>
    <row r="5" spans="1:20" s="535" customFormat="1" ht="11.25" customHeight="1">
      <c r="A5" s="736"/>
      <c r="B5" s="736"/>
      <c r="C5" s="736"/>
      <c r="D5" s="736"/>
      <c r="F5" s="741" t="s">
        <v>88</v>
      </c>
      <c r="G5" s="775" t="s">
        <v>439</v>
      </c>
      <c r="H5" s="766" t="s">
        <v>424</v>
      </c>
      <c r="I5" s="1149"/>
      <c r="J5" s="736"/>
      <c r="K5" s="736"/>
      <c r="L5" s="736"/>
      <c r="M5" s="736"/>
      <c r="N5" s="736"/>
      <c r="O5" s="736"/>
      <c r="P5" s="736"/>
      <c r="Q5" s="736"/>
      <c r="R5" s="736"/>
      <c r="S5" s="736"/>
      <c r="T5" s="736"/>
    </row>
    <row r="6" spans="1:20" s="535" customFormat="1" ht="12" customHeight="1">
      <c r="A6" s="736"/>
      <c r="B6" s="736"/>
      <c r="C6" s="736"/>
      <c r="D6" s="736"/>
      <c r="F6" s="776" t="s">
        <v>89</v>
      </c>
      <c r="G6" s="777">
        <v>2</v>
      </c>
      <c r="H6" s="778">
        <v>3</v>
      </c>
      <c r="I6" s="573">
        <v>4</v>
      </c>
      <c r="J6" s="736">
        <v>4</v>
      </c>
      <c r="K6" s="736"/>
      <c r="L6" s="736"/>
      <c r="M6" s="736"/>
      <c r="N6" s="736"/>
      <c r="O6" s="736"/>
      <c r="P6" s="736"/>
      <c r="Q6" s="736"/>
      <c r="R6" s="736"/>
      <c r="S6" s="736"/>
      <c r="T6" s="736"/>
    </row>
    <row r="7" spans="1:20" s="535" customFormat="1" ht="18.75">
      <c r="A7" s="736"/>
      <c r="B7" s="736"/>
      <c r="C7" s="736"/>
      <c r="D7" s="736"/>
      <c r="F7" s="779">
        <v>1</v>
      </c>
      <c r="G7" s="780" t="s">
        <v>474</v>
      </c>
      <c r="H7" s="770" t="str">
        <f>IF(dateCh="","",dateCh)</f>
        <v>27.11.2020</v>
      </c>
      <c r="I7" s="781" t="s">
        <v>475</v>
      </c>
      <c r="J7" s="580"/>
      <c r="K7" s="736"/>
      <c r="L7" s="736"/>
      <c r="M7" s="736"/>
      <c r="N7" s="736"/>
      <c r="O7" s="736"/>
      <c r="P7" s="736"/>
      <c r="Q7" s="736"/>
      <c r="R7" s="736"/>
      <c r="S7" s="736"/>
      <c r="T7" s="736"/>
    </row>
    <row r="8" spans="1:20" s="535" customFormat="1" ht="45">
      <c r="A8" s="1150">
        <v>1</v>
      </c>
      <c r="B8" s="736"/>
      <c r="C8" s="736"/>
      <c r="D8" s="736"/>
      <c r="F8" s="779" t="str">
        <f>"2." &amp;mergeValue(A8)</f>
        <v>2.1</v>
      </c>
      <c r="G8" s="780" t="s">
        <v>476</v>
      </c>
      <c r="H8" s="770"/>
      <c r="I8" s="781" t="s">
        <v>569</v>
      </c>
      <c r="J8" s="580"/>
      <c r="K8" s="736"/>
      <c r="L8" s="736"/>
      <c r="M8" s="736"/>
      <c r="N8" s="736"/>
      <c r="O8" s="736"/>
      <c r="P8" s="736"/>
      <c r="Q8" s="736"/>
      <c r="R8" s="736"/>
      <c r="S8" s="736"/>
      <c r="T8" s="736"/>
    </row>
    <row r="9" spans="1:20" s="535" customFormat="1" ht="22.5">
      <c r="A9" s="1150"/>
      <c r="B9" s="736"/>
      <c r="C9" s="736"/>
      <c r="D9" s="736"/>
      <c r="F9" s="779" t="str">
        <f>"3." &amp;mergeValue(A9)</f>
        <v>3.1</v>
      </c>
      <c r="G9" s="780" t="s">
        <v>477</v>
      </c>
      <c r="H9" s="770"/>
      <c r="I9" s="781" t="s">
        <v>568</v>
      </c>
      <c r="J9" s="580"/>
      <c r="K9" s="736"/>
      <c r="L9" s="736"/>
      <c r="M9" s="736"/>
      <c r="N9" s="736"/>
      <c r="O9" s="736"/>
      <c r="P9" s="736"/>
      <c r="Q9" s="736"/>
      <c r="R9" s="736"/>
      <c r="S9" s="736"/>
      <c r="T9" s="736"/>
    </row>
    <row r="10" spans="1:20" s="535" customFormat="1" ht="22.5">
      <c r="A10" s="1150"/>
      <c r="B10" s="736"/>
      <c r="C10" s="736"/>
      <c r="D10" s="736"/>
      <c r="F10" s="779" t="str">
        <f>"4."&amp;mergeValue(A10)</f>
        <v>4.1</v>
      </c>
      <c r="G10" s="780" t="s">
        <v>478</v>
      </c>
      <c r="H10" s="766" t="s">
        <v>440</v>
      </c>
      <c r="I10" s="781"/>
      <c r="J10" s="580"/>
      <c r="K10" s="736"/>
      <c r="L10" s="736"/>
      <c r="M10" s="736"/>
      <c r="N10" s="736"/>
      <c r="O10" s="736"/>
      <c r="P10" s="736"/>
      <c r="Q10" s="736"/>
      <c r="R10" s="736"/>
      <c r="S10" s="736"/>
      <c r="T10" s="736"/>
    </row>
    <row r="11" spans="1:20" s="535" customFormat="1" ht="18.75">
      <c r="A11" s="1150"/>
      <c r="B11" s="1150">
        <v>1</v>
      </c>
      <c r="C11" s="742"/>
      <c r="D11" s="742"/>
      <c r="F11" s="779" t="str">
        <f>"4."&amp;mergeValue(A11) &amp;"."&amp;mergeValue(B11)</f>
        <v>4.1.1</v>
      </c>
      <c r="G11" s="795" t="s">
        <v>571</v>
      </c>
      <c r="H11" s="770" t="str">
        <f>IF(region_name="","",region_name)</f>
        <v>Ханты-Мансийский автономный округ</v>
      </c>
      <c r="I11" s="781" t="s">
        <v>481</v>
      </c>
      <c r="J11" s="580"/>
      <c r="K11" s="736"/>
      <c r="L11" s="736"/>
      <c r="M11" s="736"/>
      <c r="N11" s="736"/>
      <c r="O11" s="736"/>
      <c r="P11" s="736"/>
      <c r="Q11" s="736"/>
      <c r="R11" s="736"/>
      <c r="S11" s="736"/>
      <c r="T11" s="736"/>
    </row>
    <row r="12" spans="1:20" s="535" customFormat="1" ht="22.5">
      <c r="A12" s="1150"/>
      <c r="B12" s="1150"/>
      <c r="C12" s="1150">
        <v>1</v>
      </c>
      <c r="D12" s="742"/>
      <c r="F12" s="779" t="str">
        <f>"4."&amp;mergeValue(A12) &amp;"."&amp;mergeValue(B12)&amp;"."&amp;mergeValue(C12)</f>
        <v>4.1.1.1</v>
      </c>
      <c r="G12" s="782" t="s">
        <v>479</v>
      </c>
      <c r="H12" s="770"/>
      <c r="I12" s="781" t="s">
        <v>482</v>
      </c>
      <c r="J12" s="580"/>
      <c r="K12" s="736"/>
      <c r="L12" s="736"/>
      <c r="M12" s="736"/>
      <c r="N12" s="736"/>
      <c r="O12" s="736"/>
      <c r="P12" s="736"/>
      <c r="Q12" s="736"/>
      <c r="R12" s="736"/>
      <c r="S12" s="736"/>
      <c r="T12" s="736"/>
    </row>
    <row r="13" spans="1:20" s="535" customFormat="1" ht="39" customHeight="1">
      <c r="A13" s="1150"/>
      <c r="B13" s="1150"/>
      <c r="C13" s="1150"/>
      <c r="D13" s="742">
        <v>1</v>
      </c>
      <c r="F13" s="779" t="str">
        <f>"4."&amp;mergeValue(A13) &amp;"."&amp;mergeValue(B13)&amp;"."&amp;mergeValue(C13)&amp;"."&amp;mergeValue(D13)</f>
        <v>4.1.1.1.1</v>
      </c>
      <c r="G13" s="783" t="s">
        <v>480</v>
      </c>
      <c r="H13" s="770"/>
      <c r="I13" s="1151" t="s">
        <v>570</v>
      </c>
      <c r="J13" s="580"/>
      <c r="K13" s="736"/>
      <c r="L13" s="736"/>
      <c r="M13" s="736"/>
      <c r="N13" s="736"/>
      <c r="O13" s="736"/>
      <c r="P13" s="736"/>
      <c r="Q13" s="736"/>
      <c r="R13" s="736"/>
      <c r="S13" s="736"/>
      <c r="T13" s="736"/>
    </row>
    <row r="14" spans="1:20" s="535" customFormat="1" ht="18.75">
      <c r="A14" s="1150"/>
      <c r="B14" s="1150"/>
      <c r="C14" s="1150"/>
      <c r="D14" s="742"/>
      <c r="F14" s="784"/>
      <c r="G14" s="724" t="s">
        <v>3</v>
      </c>
      <c r="H14" s="589"/>
      <c r="I14" s="1151"/>
      <c r="J14" s="580"/>
      <c r="K14" s="736"/>
      <c r="L14" s="736"/>
      <c r="M14" s="736"/>
      <c r="N14" s="736"/>
      <c r="O14" s="736"/>
      <c r="P14" s="736"/>
      <c r="Q14" s="736"/>
      <c r="R14" s="736"/>
      <c r="S14" s="736"/>
      <c r="T14" s="736"/>
    </row>
    <row r="15" spans="1:20" s="535" customFormat="1" ht="18.75">
      <c r="A15" s="1150"/>
      <c r="B15" s="1150"/>
      <c r="C15" s="742"/>
      <c r="D15" s="742"/>
      <c r="F15" s="599"/>
      <c r="G15" s="542" t="s">
        <v>385</v>
      </c>
      <c r="H15" s="600"/>
      <c r="I15" s="601"/>
      <c r="J15" s="580"/>
      <c r="K15" s="736"/>
      <c r="L15" s="736"/>
      <c r="M15" s="736"/>
      <c r="N15" s="736"/>
      <c r="O15" s="736"/>
      <c r="P15" s="736"/>
      <c r="Q15" s="736"/>
      <c r="R15" s="736"/>
      <c r="S15" s="736"/>
      <c r="T15" s="736"/>
    </row>
    <row r="16" spans="1:20" s="535" customFormat="1" ht="18.75">
      <c r="A16" s="1150"/>
      <c r="B16" s="736"/>
      <c r="C16" s="736"/>
      <c r="D16" s="736"/>
      <c r="F16" s="784"/>
      <c r="G16" s="698" t="s">
        <v>488</v>
      </c>
      <c r="H16" s="785"/>
      <c r="I16" s="786"/>
      <c r="J16" s="580"/>
      <c r="K16" s="736"/>
      <c r="L16" s="736"/>
      <c r="M16" s="736"/>
      <c r="N16" s="736"/>
      <c r="O16" s="736"/>
      <c r="P16" s="736"/>
      <c r="Q16" s="736"/>
      <c r="R16" s="736"/>
      <c r="S16" s="736"/>
      <c r="T16" s="736"/>
    </row>
    <row r="17" spans="1:20" s="535" customFormat="1" ht="18.75">
      <c r="A17" s="736"/>
      <c r="B17" s="736"/>
      <c r="C17" s="736"/>
      <c r="D17" s="736"/>
      <c r="F17" s="784"/>
      <c r="G17" s="701" t="s">
        <v>487</v>
      </c>
      <c r="H17" s="785"/>
      <c r="I17" s="786"/>
      <c r="J17" s="580"/>
      <c r="K17" s="736"/>
      <c r="L17" s="736"/>
      <c r="M17" s="736"/>
      <c r="N17" s="736"/>
      <c r="O17" s="736"/>
      <c r="P17" s="736"/>
      <c r="Q17" s="736"/>
      <c r="R17" s="736"/>
      <c r="S17" s="736"/>
      <c r="T17" s="736"/>
    </row>
    <row r="18" spans="1:20" s="737" customFormat="1" ht="3" customHeight="1">
      <c r="A18" s="738"/>
      <c r="B18" s="738"/>
      <c r="C18" s="738"/>
      <c r="D18" s="738"/>
      <c r="F18" s="590"/>
      <c r="G18" s="591"/>
      <c r="H18" s="592"/>
      <c r="I18" s="593"/>
      <c r="J18" s="738"/>
      <c r="K18" s="738"/>
      <c r="L18" s="738"/>
      <c r="M18" s="738"/>
      <c r="N18" s="738"/>
      <c r="O18" s="738"/>
      <c r="P18" s="738"/>
      <c r="Q18" s="738"/>
      <c r="R18" s="738"/>
      <c r="S18" s="738"/>
      <c r="T18" s="738"/>
    </row>
    <row r="19" spans="1:20" s="737" customFormat="1" ht="15" customHeight="1">
      <c r="A19" s="738"/>
      <c r="B19" s="738"/>
      <c r="C19" s="738"/>
      <c r="D19" s="738"/>
      <c r="F19" s="787"/>
      <c r="G19" s="1145" t="s">
        <v>572</v>
      </c>
      <c r="H19" s="1145"/>
      <c r="I19" s="788"/>
      <c r="J19" s="738"/>
      <c r="K19" s="738"/>
      <c r="L19" s="738"/>
      <c r="M19" s="738"/>
      <c r="N19" s="738"/>
      <c r="O19" s="738"/>
      <c r="P19" s="738"/>
      <c r="Q19" s="738"/>
      <c r="R19" s="738"/>
      <c r="S19" s="738"/>
      <c r="T19" s="738"/>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sheetPr codeName="List06_3_i">
    <tabColor rgb="FFEAEBEE"/>
  </sheetPr>
  <dimension ref="A1:AJ36"/>
  <sheetViews>
    <sheetView showGridLines="0" topLeftCell="I4" zoomScaleNormal="100" workbookViewId="0"/>
  </sheetViews>
  <sheetFormatPr defaultColWidth="10.5703125" defaultRowHeight="14.25"/>
  <cols>
    <col min="1" max="6" width="10.5703125" style="773" hidden="1" customWidth="1"/>
    <col min="7" max="8" width="9.140625" style="772" hidden="1" customWidth="1"/>
    <col min="9" max="9" width="3.7109375" style="652" customWidth="1"/>
    <col min="10" max="11" width="3.7109375" style="774" customWidth="1"/>
    <col min="12" max="12" width="12.7109375" style="764" customWidth="1"/>
    <col min="13" max="13" width="44.7109375" style="764" customWidth="1"/>
    <col min="14" max="14" width="1.7109375" style="764" hidden="1" customWidth="1"/>
    <col min="15" max="17" width="23.7109375" style="764" hidden="1" customWidth="1"/>
    <col min="18" max="18" width="11.7109375" style="764" customWidth="1"/>
    <col min="19" max="19" width="3.7109375" style="764" customWidth="1"/>
    <col min="20" max="20" width="11.7109375" style="764" customWidth="1"/>
    <col min="21" max="21" width="8.5703125" style="764" hidden="1" customWidth="1"/>
    <col min="22" max="22" width="4.7109375" style="764" customWidth="1"/>
    <col min="23" max="23" width="115.7109375" style="764" customWidth="1"/>
    <col min="24" max="25" width="10.5703125" style="773"/>
    <col min="26" max="26" width="11.140625" style="773" customWidth="1"/>
    <col min="27" max="34" width="10.5703125" style="773"/>
    <col min="35" max="256" width="10.5703125" style="764"/>
    <col min="257" max="264" width="0" style="764" hidden="1" customWidth="1"/>
    <col min="265" max="265" width="3.7109375" style="764" customWidth="1"/>
    <col min="266" max="266" width="3.85546875" style="764" customWidth="1"/>
    <col min="267" max="267" width="3.7109375" style="764" customWidth="1"/>
    <col min="268" max="268" width="12.7109375" style="764" customWidth="1"/>
    <col min="269" max="269" width="52.7109375" style="764" customWidth="1"/>
    <col min="270" max="273" width="0" style="764" hidden="1" customWidth="1"/>
    <col min="274" max="274" width="12.28515625" style="764" customWidth="1"/>
    <col min="275" max="275" width="6.42578125" style="764" customWidth="1"/>
    <col min="276" max="276" width="12.28515625" style="764" customWidth="1"/>
    <col min="277" max="277" width="0" style="764" hidden="1" customWidth="1"/>
    <col min="278" max="278" width="3.7109375" style="764" customWidth="1"/>
    <col min="279" max="279" width="11.140625" style="764" bestFit="1" customWidth="1"/>
    <col min="280" max="281" width="10.5703125" style="764"/>
    <col min="282" max="282" width="11.140625" style="764" customWidth="1"/>
    <col min="283" max="512" width="10.5703125" style="764"/>
    <col min="513" max="520" width="0" style="764" hidden="1" customWidth="1"/>
    <col min="521" max="521" width="3.7109375" style="764" customWidth="1"/>
    <col min="522" max="522" width="3.85546875" style="764" customWidth="1"/>
    <col min="523" max="523" width="3.7109375" style="764" customWidth="1"/>
    <col min="524" max="524" width="12.7109375" style="764" customWidth="1"/>
    <col min="525" max="525" width="52.7109375" style="764" customWidth="1"/>
    <col min="526" max="529" width="0" style="764" hidden="1" customWidth="1"/>
    <col min="530" max="530" width="12.28515625" style="764" customWidth="1"/>
    <col min="531" max="531" width="6.42578125" style="764" customWidth="1"/>
    <col min="532" max="532" width="12.28515625" style="764" customWidth="1"/>
    <col min="533" max="533" width="0" style="764" hidden="1" customWidth="1"/>
    <col min="534" max="534" width="3.7109375" style="764" customWidth="1"/>
    <col min="535" max="535" width="11.140625" style="764" bestFit="1" customWidth="1"/>
    <col min="536" max="537" width="10.5703125" style="764"/>
    <col min="538" max="538" width="11.140625" style="764" customWidth="1"/>
    <col min="539" max="768" width="10.5703125" style="764"/>
    <col min="769" max="776" width="0" style="764" hidden="1" customWidth="1"/>
    <col min="777" max="777" width="3.7109375" style="764" customWidth="1"/>
    <col min="778" max="778" width="3.85546875" style="764" customWidth="1"/>
    <col min="779" max="779" width="3.7109375" style="764" customWidth="1"/>
    <col min="780" max="780" width="12.7109375" style="764" customWidth="1"/>
    <col min="781" max="781" width="52.7109375" style="764" customWidth="1"/>
    <col min="782" max="785" width="0" style="764" hidden="1" customWidth="1"/>
    <col min="786" max="786" width="12.28515625" style="764" customWidth="1"/>
    <col min="787" max="787" width="6.42578125" style="764" customWidth="1"/>
    <col min="788" max="788" width="12.28515625" style="764" customWidth="1"/>
    <col min="789" max="789" width="0" style="764" hidden="1" customWidth="1"/>
    <col min="790" max="790" width="3.7109375" style="764" customWidth="1"/>
    <col min="791" max="791" width="11.140625" style="764" bestFit="1" customWidth="1"/>
    <col min="792" max="793" width="10.5703125" style="764"/>
    <col min="794" max="794" width="11.140625" style="764" customWidth="1"/>
    <col min="795" max="1024" width="10.5703125" style="764"/>
    <col min="1025" max="1032" width="0" style="764" hidden="1" customWidth="1"/>
    <col min="1033" max="1033" width="3.7109375" style="764" customWidth="1"/>
    <col min="1034" max="1034" width="3.85546875" style="764" customWidth="1"/>
    <col min="1035" max="1035" width="3.7109375" style="764" customWidth="1"/>
    <col min="1036" max="1036" width="12.7109375" style="764" customWidth="1"/>
    <col min="1037" max="1037" width="52.7109375" style="764" customWidth="1"/>
    <col min="1038" max="1041" width="0" style="764" hidden="1" customWidth="1"/>
    <col min="1042" max="1042" width="12.28515625" style="764" customWidth="1"/>
    <col min="1043" max="1043" width="6.42578125" style="764" customWidth="1"/>
    <col min="1044" max="1044" width="12.28515625" style="764" customWidth="1"/>
    <col min="1045" max="1045" width="0" style="764" hidden="1" customWidth="1"/>
    <col min="1046" max="1046" width="3.7109375" style="764" customWidth="1"/>
    <col min="1047" max="1047" width="11.140625" style="764" bestFit="1" customWidth="1"/>
    <col min="1048" max="1049" width="10.5703125" style="764"/>
    <col min="1050" max="1050" width="11.140625" style="764" customWidth="1"/>
    <col min="1051" max="1280" width="10.5703125" style="764"/>
    <col min="1281" max="1288" width="0" style="764" hidden="1" customWidth="1"/>
    <col min="1289" max="1289" width="3.7109375" style="764" customWidth="1"/>
    <col min="1290" max="1290" width="3.85546875" style="764" customWidth="1"/>
    <col min="1291" max="1291" width="3.7109375" style="764" customWidth="1"/>
    <col min="1292" max="1292" width="12.7109375" style="764" customWidth="1"/>
    <col min="1293" max="1293" width="52.7109375" style="764" customWidth="1"/>
    <col min="1294" max="1297" width="0" style="764" hidden="1" customWidth="1"/>
    <col min="1298" max="1298" width="12.28515625" style="764" customWidth="1"/>
    <col min="1299" max="1299" width="6.42578125" style="764" customWidth="1"/>
    <col min="1300" max="1300" width="12.28515625" style="764" customWidth="1"/>
    <col min="1301" max="1301" width="0" style="764" hidden="1" customWidth="1"/>
    <col min="1302" max="1302" width="3.7109375" style="764" customWidth="1"/>
    <col min="1303" max="1303" width="11.140625" style="764" bestFit="1" customWidth="1"/>
    <col min="1304" max="1305" width="10.5703125" style="764"/>
    <col min="1306" max="1306" width="11.140625" style="764" customWidth="1"/>
    <col min="1307" max="1536" width="10.5703125" style="764"/>
    <col min="1537" max="1544" width="0" style="764" hidden="1" customWidth="1"/>
    <col min="1545" max="1545" width="3.7109375" style="764" customWidth="1"/>
    <col min="1546" max="1546" width="3.85546875" style="764" customWidth="1"/>
    <col min="1547" max="1547" width="3.7109375" style="764" customWidth="1"/>
    <col min="1548" max="1548" width="12.7109375" style="764" customWidth="1"/>
    <col min="1549" max="1549" width="52.7109375" style="764" customWidth="1"/>
    <col min="1550" max="1553" width="0" style="764" hidden="1" customWidth="1"/>
    <col min="1554" max="1554" width="12.28515625" style="764" customWidth="1"/>
    <col min="1555" max="1555" width="6.42578125" style="764" customWidth="1"/>
    <col min="1556" max="1556" width="12.28515625" style="764" customWidth="1"/>
    <col min="1557" max="1557" width="0" style="764" hidden="1" customWidth="1"/>
    <col min="1558" max="1558" width="3.7109375" style="764" customWidth="1"/>
    <col min="1559" max="1559" width="11.140625" style="764" bestFit="1" customWidth="1"/>
    <col min="1560" max="1561" width="10.5703125" style="764"/>
    <col min="1562" max="1562" width="11.140625" style="764" customWidth="1"/>
    <col min="1563" max="1792" width="10.5703125" style="764"/>
    <col min="1793" max="1800" width="0" style="764" hidden="1" customWidth="1"/>
    <col min="1801" max="1801" width="3.7109375" style="764" customWidth="1"/>
    <col min="1802" max="1802" width="3.85546875" style="764" customWidth="1"/>
    <col min="1803" max="1803" width="3.7109375" style="764" customWidth="1"/>
    <col min="1804" max="1804" width="12.7109375" style="764" customWidth="1"/>
    <col min="1805" max="1805" width="52.7109375" style="764" customWidth="1"/>
    <col min="1806" max="1809" width="0" style="764" hidden="1" customWidth="1"/>
    <col min="1810" max="1810" width="12.28515625" style="764" customWidth="1"/>
    <col min="1811" max="1811" width="6.42578125" style="764" customWidth="1"/>
    <col min="1812" max="1812" width="12.28515625" style="764" customWidth="1"/>
    <col min="1813" max="1813" width="0" style="764" hidden="1" customWidth="1"/>
    <col min="1814" max="1814" width="3.7109375" style="764" customWidth="1"/>
    <col min="1815" max="1815" width="11.140625" style="764" bestFit="1" customWidth="1"/>
    <col min="1816" max="1817" width="10.5703125" style="764"/>
    <col min="1818" max="1818" width="11.140625" style="764" customWidth="1"/>
    <col min="1819" max="2048" width="10.5703125" style="764"/>
    <col min="2049" max="2056" width="0" style="764" hidden="1" customWidth="1"/>
    <col min="2057" max="2057" width="3.7109375" style="764" customWidth="1"/>
    <col min="2058" max="2058" width="3.85546875" style="764" customWidth="1"/>
    <col min="2059" max="2059" width="3.7109375" style="764" customWidth="1"/>
    <col min="2060" max="2060" width="12.7109375" style="764" customWidth="1"/>
    <col min="2061" max="2061" width="52.7109375" style="764" customWidth="1"/>
    <col min="2062" max="2065" width="0" style="764" hidden="1" customWidth="1"/>
    <col min="2066" max="2066" width="12.28515625" style="764" customWidth="1"/>
    <col min="2067" max="2067" width="6.42578125" style="764" customWidth="1"/>
    <col min="2068" max="2068" width="12.28515625" style="764" customWidth="1"/>
    <col min="2069" max="2069" width="0" style="764" hidden="1" customWidth="1"/>
    <col min="2070" max="2070" width="3.7109375" style="764" customWidth="1"/>
    <col min="2071" max="2071" width="11.140625" style="764" bestFit="1" customWidth="1"/>
    <col min="2072" max="2073" width="10.5703125" style="764"/>
    <col min="2074" max="2074" width="11.140625" style="764" customWidth="1"/>
    <col min="2075" max="2304" width="10.5703125" style="764"/>
    <col min="2305" max="2312" width="0" style="764" hidden="1" customWidth="1"/>
    <col min="2313" max="2313" width="3.7109375" style="764" customWidth="1"/>
    <col min="2314" max="2314" width="3.85546875" style="764" customWidth="1"/>
    <col min="2315" max="2315" width="3.7109375" style="764" customWidth="1"/>
    <col min="2316" max="2316" width="12.7109375" style="764" customWidth="1"/>
    <col min="2317" max="2317" width="52.7109375" style="764" customWidth="1"/>
    <col min="2318" max="2321" width="0" style="764" hidden="1" customWidth="1"/>
    <col min="2322" max="2322" width="12.28515625" style="764" customWidth="1"/>
    <col min="2323" max="2323" width="6.42578125" style="764" customWidth="1"/>
    <col min="2324" max="2324" width="12.28515625" style="764" customWidth="1"/>
    <col min="2325" max="2325" width="0" style="764" hidden="1" customWidth="1"/>
    <col min="2326" max="2326" width="3.7109375" style="764" customWidth="1"/>
    <col min="2327" max="2327" width="11.140625" style="764" bestFit="1" customWidth="1"/>
    <col min="2328" max="2329" width="10.5703125" style="764"/>
    <col min="2330" max="2330" width="11.140625" style="764" customWidth="1"/>
    <col min="2331" max="2560" width="10.5703125" style="764"/>
    <col min="2561" max="2568" width="0" style="764" hidden="1" customWidth="1"/>
    <col min="2569" max="2569" width="3.7109375" style="764" customWidth="1"/>
    <col min="2570" max="2570" width="3.85546875" style="764" customWidth="1"/>
    <col min="2571" max="2571" width="3.7109375" style="764" customWidth="1"/>
    <col min="2572" max="2572" width="12.7109375" style="764" customWidth="1"/>
    <col min="2573" max="2573" width="52.7109375" style="764" customWidth="1"/>
    <col min="2574" max="2577" width="0" style="764" hidden="1" customWidth="1"/>
    <col min="2578" max="2578" width="12.28515625" style="764" customWidth="1"/>
    <col min="2579" max="2579" width="6.42578125" style="764" customWidth="1"/>
    <col min="2580" max="2580" width="12.28515625" style="764" customWidth="1"/>
    <col min="2581" max="2581" width="0" style="764" hidden="1" customWidth="1"/>
    <col min="2582" max="2582" width="3.7109375" style="764" customWidth="1"/>
    <col min="2583" max="2583" width="11.140625" style="764" bestFit="1" customWidth="1"/>
    <col min="2584" max="2585" width="10.5703125" style="764"/>
    <col min="2586" max="2586" width="11.140625" style="764" customWidth="1"/>
    <col min="2587" max="2816" width="10.5703125" style="764"/>
    <col min="2817" max="2824" width="0" style="764" hidden="1" customWidth="1"/>
    <col min="2825" max="2825" width="3.7109375" style="764" customWidth="1"/>
    <col min="2826" max="2826" width="3.85546875" style="764" customWidth="1"/>
    <col min="2827" max="2827" width="3.7109375" style="764" customWidth="1"/>
    <col min="2828" max="2828" width="12.7109375" style="764" customWidth="1"/>
    <col min="2829" max="2829" width="52.7109375" style="764" customWidth="1"/>
    <col min="2830" max="2833" width="0" style="764" hidden="1" customWidth="1"/>
    <col min="2834" max="2834" width="12.28515625" style="764" customWidth="1"/>
    <col min="2835" max="2835" width="6.42578125" style="764" customWidth="1"/>
    <col min="2836" max="2836" width="12.28515625" style="764" customWidth="1"/>
    <col min="2837" max="2837" width="0" style="764" hidden="1" customWidth="1"/>
    <col min="2838" max="2838" width="3.7109375" style="764" customWidth="1"/>
    <col min="2839" max="2839" width="11.140625" style="764" bestFit="1" customWidth="1"/>
    <col min="2840" max="2841" width="10.5703125" style="764"/>
    <col min="2842" max="2842" width="11.140625" style="764" customWidth="1"/>
    <col min="2843" max="3072" width="10.5703125" style="764"/>
    <col min="3073" max="3080" width="0" style="764" hidden="1" customWidth="1"/>
    <col min="3081" max="3081" width="3.7109375" style="764" customWidth="1"/>
    <col min="3082" max="3082" width="3.85546875" style="764" customWidth="1"/>
    <col min="3083" max="3083" width="3.7109375" style="764" customWidth="1"/>
    <col min="3084" max="3084" width="12.7109375" style="764" customWidth="1"/>
    <col min="3085" max="3085" width="52.7109375" style="764" customWidth="1"/>
    <col min="3086" max="3089" width="0" style="764" hidden="1" customWidth="1"/>
    <col min="3090" max="3090" width="12.28515625" style="764" customWidth="1"/>
    <col min="3091" max="3091" width="6.42578125" style="764" customWidth="1"/>
    <col min="3092" max="3092" width="12.28515625" style="764" customWidth="1"/>
    <col min="3093" max="3093" width="0" style="764" hidden="1" customWidth="1"/>
    <col min="3094" max="3094" width="3.7109375" style="764" customWidth="1"/>
    <col min="3095" max="3095" width="11.140625" style="764" bestFit="1" customWidth="1"/>
    <col min="3096" max="3097" width="10.5703125" style="764"/>
    <col min="3098" max="3098" width="11.140625" style="764" customWidth="1"/>
    <col min="3099" max="3328" width="10.5703125" style="764"/>
    <col min="3329" max="3336" width="0" style="764" hidden="1" customWidth="1"/>
    <col min="3337" max="3337" width="3.7109375" style="764" customWidth="1"/>
    <col min="3338" max="3338" width="3.85546875" style="764" customWidth="1"/>
    <col min="3339" max="3339" width="3.7109375" style="764" customWidth="1"/>
    <col min="3340" max="3340" width="12.7109375" style="764" customWidth="1"/>
    <col min="3341" max="3341" width="52.7109375" style="764" customWidth="1"/>
    <col min="3342" max="3345" width="0" style="764" hidden="1" customWidth="1"/>
    <col min="3346" max="3346" width="12.28515625" style="764" customWidth="1"/>
    <col min="3347" max="3347" width="6.42578125" style="764" customWidth="1"/>
    <col min="3348" max="3348" width="12.28515625" style="764" customWidth="1"/>
    <col min="3349" max="3349" width="0" style="764" hidden="1" customWidth="1"/>
    <col min="3350" max="3350" width="3.7109375" style="764" customWidth="1"/>
    <col min="3351" max="3351" width="11.140625" style="764" bestFit="1" customWidth="1"/>
    <col min="3352" max="3353" width="10.5703125" style="764"/>
    <col min="3354" max="3354" width="11.140625" style="764" customWidth="1"/>
    <col min="3355" max="3584" width="10.5703125" style="764"/>
    <col min="3585" max="3592" width="0" style="764" hidden="1" customWidth="1"/>
    <col min="3593" max="3593" width="3.7109375" style="764" customWidth="1"/>
    <col min="3594" max="3594" width="3.85546875" style="764" customWidth="1"/>
    <col min="3595" max="3595" width="3.7109375" style="764" customWidth="1"/>
    <col min="3596" max="3596" width="12.7109375" style="764" customWidth="1"/>
    <col min="3597" max="3597" width="52.7109375" style="764" customWidth="1"/>
    <col min="3598" max="3601" width="0" style="764" hidden="1" customWidth="1"/>
    <col min="3602" max="3602" width="12.28515625" style="764" customWidth="1"/>
    <col min="3603" max="3603" width="6.42578125" style="764" customWidth="1"/>
    <col min="3604" max="3604" width="12.28515625" style="764" customWidth="1"/>
    <col min="3605" max="3605" width="0" style="764" hidden="1" customWidth="1"/>
    <col min="3606" max="3606" width="3.7109375" style="764" customWidth="1"/>
    <col min="3607" max="3607" width="11.140625" style="764" bestFit="1" customWidth="1"/>
    <col min="3608" max="3609" width="10.5703125" style="764"/>
    <col min="3610" max="3610" width="11.140625" style="764" customWidth="1"/>
    <col min="3611" max="3840" width="10.5703125" style="764"/>
    <col min="3841" max="3848" width="0" style="764" hidden="1" customWidth="1"/>
    <col min="3849" max="3849" width="3.7109375" style="764" customWidth="1"/>
    <col min="3850" max="3850" width="3.85546875" style="764" customWidth="1"/>
    <col min="3851" max="3851" width="3.7109375" style="764" customWidth="1"/>
    <col min="3852" max="3852" width="12.7109375" style="764" customWidth="1"/>
    <col min="3853" max="3853" width="52.7109375" style="764" customWidth="1"/>
    <col min="3854" max="3857" width="0" style="764" hidden="1" customWidth="1"/>
    <col min="3858" max="3858" width="12.28515625" style="764" customWidth="1"/>
    <col min="3859" max="3859" width="6.42578125" style="764" customWidth="1"/>
    <col min="3860" max="3860" width="12.28515625" style="764" customWidth="1"/>
    <col min="3861" max="3861" width="0" style="764" hidden="1" customWidth="1"/>
    <col min="3862" max="3862" width="3.7109375" style="764" customWidth="1"/>
    <col min="3863" max="3863" width="11.140625" style="764" bestFit="1" customWidth="1"/>
    <col min="3864" max="3865" width="10.5703125" style="764"/>
    <col min="3866" max="3866" width="11.140625" style="764" customWidth="1"/>
    <col min="3867" max="4096" width="10.5703125" style="764"/>
    <col min="4097" max="4104" width="0" style="764" hidden="1" customWidth="1"/>
    <col min="4105" max="4105" width="3.7109375" style="764" customWidth="1"/>
    <col min="4106" max="4106" width="3.85546875" style="764" customWidth="1"/>
    <col min="4107" max="4107" width="3.7109375" style="764" customWidth="1"/>
    <col min="4108" max="4108" width="12.7109375" style="764" customWidth="1"/>
    <col min="4109" max="4109" width="52.7109375" style="764" customWidth="1"/>
    <col min="4110" max="4113" width="0" style="764" hidden="1" customWidth="1"/>
    <col min="4114" max="4114" width="12.28515625" style="764" customWidth="1"/>
    <col min="4115" max="4115" width="6.42578125" style="764" customWidth="1"/>
    <col min="4116" max="4116" width="12.28515625" style="764" customWidth="1"/>
    <col min="4117" max="4117" width="0" style="764" hidden="1" customWidth="1"/>
    <col min="4118" max="4118" width="3.7109375" style="764" customWidth="1"/>
    <col min="4119" max="4119" width="11.140625" style="764" bestFit="1" customWidth="1"/>
    <col min="4120" max="4121" width="10.5703125" style="764"/>
    <col min="4122" max="4122" width="11.140625" style="764" customWidth="1"/>
    <col min="4123" max="4352" width="10.5703125" style="764"/>
    <col min="4353" max="4360" width="0" style="764" hidden="1" customWidth="1"/>
    <col min="4361" max="4361" width="3.7109375" style="764" customWidth="1"/>
    <col min="4362" max="4362" width="3.85546875" style="764" customWidth="1"/>
    <col min="4363" max="4363" width="3.7109375" style="764" customWidth="1"/>
    <col min="4364" max="4364" width="12.7109375" style="764" customWidth="1"/>
    <col min="4365" max="4365" width="52.7109375" style="764" customWidth="1"/>
    <col min="4366" max="4369" width="0" style="764" hidden="1" customWidth="1"/>
    <col min="4370" max="4370" width="12.28515625" style="764" customWidth="1"/>
    <col min="4371" max="4371" width="6.42578125" style="764" customWidth="1"/>
    <col min="4372" max="4372" width="12.28515625" style="764" customWidth="1"/>
    <col min="4373" max="4373" width="0" style="764" hidden="1" customWidth="1"/>
    <col min="4374" max="4374" width="3.7109375" style="764" customWidth="1"/>
    <col min="4375" max="4375" width="11.140625" style="764" bestFit="1" customWidth="1"/>
    <col min="4376" max="4377" width="10.5703125" style="764"/>
    <col min="4378" max="4378" width="11.140625" style="764" customWidth="1"/>
    <col min="4379" max="4608" width="10.5703125" style="764"/>
    <col min="4609" max="4616" width="0" style="764" hidden="1" customWidth="1"/>
    <col min="4617" max="4617" width="3.7109375" style="764" customWidth="1"/>
    <col min="4618" max="4618" width="3.85546875" style="764" customWidth="1"/>
    <col min="4619" max="4619" width="3.7109375" style="764" customWidth="1"/>
    <col min="4620" max="4620" width="12.7109375" style="764" customWidth="1"/>
    <col min="4621" max="4621" width="52.7109375" style="764" customWidth="1"/>
    <col min="4622" max="4625" width="0" style="764" hidden="1" customWidth="1"/>
    <col min="4626" max="4626" width="12.28515625" style="764" customWidth="1"/>
    <col min="4627" max="4627" width="6.42578125" style="764" customWidth="1"/>
    <col min="4628" max="4628" width="12.28515625" style="764" customWidth="1"/>
    <col min="4629" max="4629" width="0" style="764" hidden="1" customWidth="1"/>
    <col min="4630" max="4630" width="3.7109375" style="764" customWidth="1"/>
    <col min="4631" max="4631" width="11.140625" style="764" bestFit="1" customWidth="1"/>
    <col min="4632" max="4633" width="10.5703125" style="764"/>
    <col min="4634" max="4634" width="11.140625" style="764" customWidth="1"/>
    <col min="4635" max="4864" width="10.5703125" style="764"/>
    <col min="4865" max="4872" width="0" style="764" hidden="1" customWidth="1"/>
    <col min="4873" max="4873" width="3.7109375" style="764" customWidth="1"/>
    <col min="4874" max="4874" width="3.85546875" style="764" customWidth="1"/>
    <col min="4875" max="4875" width="3.7109375" style="764" customWidth="1"/>
    <col min="4876" max="4876" width="12.7109375" style="764" customWidth="1"/>
    <col min="4877" max="4877" width="52.7109375" style="764" customWidth="1"/>
    <col min="4878" max="4881" width="0" style="764" hidden="1" customWidth="1"/>
    <col min="4882" max="4882" width="12.28515625" style="764" customWidth="1"/>
    <col min="4883" max="4883" width="6.42578125" style="764" customWidth="1"/>
    <col min="4884" max="4884" width="12.28515625" style="764" customWidth="1"/>
    <col min="4885" max="4885" width="0" style="764" hidden="1" customWidth="1"/>
    <col min="4886" max="4886" width="3.7109375" style="764" customWidth="1"/>
    <col min="4887" max="4887" width="11.140625" style="764" bestFit="1" customWidth="1"/>
    <col min="4888" max="4889" width="10.5703125" style="764"/>
    <col min="4890" max="4890" width="11.140625" style="764" customWidth="1"/>
    <col min="4891" max="5120" width="10.5703125" style="764"/>
    <col min="5121" max="5128" width="0" style="764" hidden="1" customWidth="1"/>
    <col min="5129" max="5129" width="3.7109375" style="764" customWidth="1"/>
    <col min="5130" max="5130" width="3.85546875" style="764" customWidth="1"/>
    <col min="5131" max="5131" width="3.7109375" style="764" customWidth="1"/>
    <col min="5132" max="5132" width="12.7109375" style="764" customWidth="1"/>
    <col min="5133" max="5133" width="52.7109375" style="764" customWidth="1"/>
    <col min="5134" max="5137" width="0" style="764" hidden="1" customWidth="1"/>
    <col min="5138" max="5138" width="12.28515625" style="764" customWidth="1"/>
    <col min="5139" max="5139" width="6.42578125" style="764" customWidth="1"/>
    <col min="5140" max="5140" width="12.28515625" style="764" customWidth="1"/>
    <col min="5141" max="5141" width="0" style="764" hidden="1" customWidth="1"/>
    <col min="5142" max="5142" width="3.7109375" style="764" customWidth="1"/>
    <col min="5143" max="5143" width="11.140625" style="764" bestFit="1" customWidth="1"/>
    <col min="5144" max="5145" width="10.5703125" style="764"/>
    <col min="5146" max="5146" width="11.140625" style="764" customWidth="1"/>
    <col min="5147" max="5376" width="10.5703125" style="764"/>
    <col min="5377" max="5384" width="0" style="764" hidden="1" customWidth="1"/>
    <col min="5385" max="5385" width="3.7109375" style="764" customWidth="1"/>
    <col min="5386" max="5386" width="3.85546875" style="764" customWidth="1"/>
    <col min="5387" max="5387" width="3.7109375" style="764" customWidth="1"/>
    <col min="5388" max="5388" width="12.7109375" style="764" customWidth="1"/>
    <col min="5389" max="5389" width="52.7109375" style="764" customWidth="1"/>
    <col min="5390" max="5393" width="0" style="764" hidden="1" customWidth="1"/>
    <col min="5394" max="5394" width="12.28515625" style="764" customWidth="1"/>
    <col min="5395" max="5395" width="6.42578125" style="764" customWidth="1"/>
    <col min="5396" max="5396" width="12.28515625" style="764" customWidth="1"/>
    <col min="5397" max="5397" width="0" style="764" hidden="1" customWidth="1"/>
    <col min="5398" max="5398" width="3.7109375" style="764" customWidth="1"/>
    <col min="5399" max="5399" width="11.140625" style="764" bestFit="1" customWidth="1"/>
    <col min="5400" max="5401" width="10.5703125" style="764"/>
    <col min="5402" max="5402" width="11.140625" style="764" customWidth="1"/>
    <col min="5403" max="5632" width="10.5703125" style="764"/>
    <col min="5633" max="5640" width="0" style="764" hidden="1" customWidth="1"/>
    <col min="5641" max="5641" width="3.7109375" style="764" customWidth="1"/>
    <col min="5642" max="5642" width="3.85546875" style="764" customWidth="1"/>
    <col min="5643" max="5643" width="3.7109375" style="764" customWidth="1"/>
    <col min="5644" max="5644" width="12.7109375" style="764" customWidth="1"/>
    <col min="5645" max="5645" width="52.7109375" style="764" customWidth="1"/>
    <col min="5646" max="5649" width="0" style="764" hidden="1" customWidth="1"/>
    <col min="5650" max="5650" width="12.28515625" style="764" customWidth="1"/>
    <col min="5651" max="5651" width="6.42578125" style="764" customWidth="1"/>
    <col min="5652" max="5652" width="12.28515625" style="764" customWidth="1"/>
    <col min="5653" max="5653" width="0" style="764" hidden="1" customWidth="1"/>
    <col min="5654" max="5654" width="3.7109375" style="764" customWidth="1"/>
    <col min="5655" max="5655" width="11.140625" style="764" bestFit="1" customWidth="1"/>
    <col min="5656" max="5657" width="10.5703125" style="764"/>
    <col min="5658" max="5658" width="11.140625" style="764" customWidth="1"/>
    <col min="5659" max="5888" width="10.5703125" style="764"/>
    <col min="5889" max="5896" width="0" style="764" hidden="1" customWidth="1"/>
    <col min="5897" max="5897" width="3.7109375" style="764" customWidth="1"/>
    <col min="5898" max="5898" width="3.85546875" style="764" customWidth="1"/>
    <col min="5899" max="5899" width="3.7109375" style="764" customWidth="1"/>
    <col min="5900" max="5900" width="12.7109375" style="764" customWidth="1"/>
    <col min="5901" max="5901" width="52.7109375" style="764" customWidth="1"/>
    <col min="5902" max="5905" width="0" style="764" hidden="1" customWidth="1"/>
    <col min="5906" max="5906" width="12.28515625" style="764" customWidth="1"/>
    <col min="5907" max="5907" width="6.42578125" style="764" customWidth="1"/>
    <col min="5908" max="5908" width="12.28515625" style="764" customWidth="1"/>
    <col min="5909" max="5909" width="0" style="764" hidden="1" customWidth="1"/>
    <col min="5910" max="5910" width="3.7109375" style="764" customWidth="1"/>
    <col min="5911" max="5911" width="11.140625" style="764" bestFit="1" customWidth="1"/>
    <col min="5912" max="5913" width="10.5703125" style="764"/>
    <col min="5914" max="5914" width="11.140625" style="764" customWidth="1"/>
    <col min="5915" max="6144" width="10.5703125" style="764"/>
    <col min="6145" max="6152" width="0" style="764" hidden="1" customWidth="1"/>
    <col min="6153" max="6153" width="3.7109375" style="764" customWidth="1"/>
    <col min="6154" max="6154" width="3.85546875" style="764" customWidth="1"/>
    <col min="6155" max="6155" width="3.7109375" style="764" customWidth="1"/>
    <col min="6156" max="6156" width="12.7109375" style="764" customWidth="1"/>
    <col min="6157" max="6157" width="52.7109375" style="764" customWidth="1"/>
    <col min="6158" max="6161" width="0" style="764" hidden="1" customWidth="1"/>
    <col min="6162" max="6162" width="12.28515625" style="764" customWidth="1"/>
    <col min="6163" max="6163" width="6.42578125" style="764" customWidth="1"/>
    <col min="6164" max="6164" width="12.28515625" style="764" customWidth="1"/>
    <col min="6165" max="6165" width="0" style="764" hidden="1" customWidth="1"/>
    <col min="6166" max="6166" width="3.7109375" style="764" customWidth="1"/>
    <col min="6167" max="6167" width="11.140625" style="764" bestFit="1" customWidth="1"/>
    <col min="6168" max="6169" width="10.5703125" style="764"/>
    <col min="6170" max="6170" width="11.140625" style="764" customWidth="1"/>
    <col min="6171" max="6400" width="10.5703125" style="764"/>
    <col min="6401" max="6408" width="0" style="764" hidden="1" customWidth="1"/>
    <col min="6409" max="6409" width="3.7109375" style="764" customWidth="1"/>
    <col min="6410" max="6410" width="3.85546875" style="764" customWidth="1"/>
    <col min="6411" max="6411" width="3.7109375" style="764" customWidth="1"/>
    <col min="6412" max="6412" width="12.7109375" style="764" customWidth="1"/>
    <col min="6413" max="6413" width="52.7109375" style="764" customWidth="1"/>
    <col min="6414" max="6417" width="0" style="764" hidden="1" customWidth="1"/>
    <col min="6418" max="6418" width="12.28515625" style="764" customWidth="1"/>
    <col min="6419" max="6419" width="6.42578125" style="764" customWidth="1"/>
    <col min="6420" max="6420" width="12.28515625" style="764" customWidth="1"/>
    <col min="6421" max="6421" width="0" style="764" hidden="1" customWidth="1"/>
    <col min="6422" max="6422" width="3.7109375" style="764" customWidth="1"/>
    <col min="6423" max="6423" width="11.140625" style="764" bestFit="1" customWidth="1"/>
    <col min="6424" max="6425" width="10.5703125" style="764"/>
    <col min="6426" max="6426" width="11.140625" style="764" customWidth="1"/>
    <col min="6427" max="6656" width="10.5703125" style="764"/>
    <col min="6657" max="6664" width="0" style="764" hidden="1" customWidth="1"/>
    <col min="6665" max="6665" width="3.7109375" style="764" customWidth="1"/>
    <col min="6666" max="6666" width="3.85546875" style="764" customWidth="1"/>
    <col min="6667" max="6667" width="3.7109375" style="764" customWidth="1"/>
    <col min="6668" max="6668" width="12.7109375" style="764" customWidth="1"/>
    <col min="6669" max="6669" width="52.7109375" style="764" customWidth="1"/>
    <col min="6670" max="6673" width="0" style="764" hidden="1" customWidth="1"/>
    <col min="6674" max="6674" width="12.28515625" style="764" customWidth="1"/>
    <col min="6675" max="6675" width="6.42578125" style="764" customWidth="1"/>
    <col min="6676" max="6676" width="12.28515625" style="764" customWidth="1"/>
    <col min="6677" max="6677" width="0" style="764" hidden="1" customWidth="1"/>
    <col min="6678" max="6678" width="3.7109375" style="764" customWidth="1"/>
    <col min="6679" max="6679" width="11.140625" style="764" bestFit="1" customWidth="1"/>
    <col min="6680" max="6681" width="10.5703125" style="764"/>
    <col min="6682" max="6682" width="11.140625" style="764" customWidth="1"/>
    <col min="6683" max="6912" width="10.5703125" style="764"/>
    <col min="6913" max="6920" width="0" style="764" hidden="1" customWidth="1"/>
    <col min="6921" max="6921" width="3.7109375" style="764" customWidth="1"/>
    <col min="6922" max="6922" width="3.85546875" style="764" customWidth="1"/>
    <col min="6923" max="6923" width="3.7109375" style="764" customWidth="1"/>
    <col min="6924" max="6924" width="12.7109375" style="764" customWidth="1"/>
    <col min="6925" max="6925" width="52.7109375" style="764" customWidth="1"/>
    <col min="6926" max="6929" width="0" style="764" hidden="1" customWidth="1"/>
    <col min="6930" max="6930" width="12.28515625" style="764" customWidth="1"/>
    <col min="6931" max="6931" width="6.42578125" style="764" customWidth="1"/>
    <col min="6932" max="6932" width="12.28515625" style="764" customWidth="1"/>
    <col min="6933" max="6933" width="0" style="764" hidden="1" customWidth="1"/>
    <col min="6934" max="6934" width="3.7109375" style="764" customWidth="1"/>
    <col min="6935" max="6935" width="11.140625" style="764" bestFit="1" customWidth="1"/>
    <col min="6936" max="6937" width="10.5703125" style="764"/>
    <col min="6938" max="6938" width="11.140625" style="764" customWidth="1"/>
    <col min="6939" max="7168" width="10.5703125" style="764"/>
    <col min="7169" max="7176" width="0" style="764" hidden="1" customWidth="1"/>
    <col min="7177" max="7177" width="3.7109375" style="764" customWidth="1"/>
    <col min="7178" max="7178" width="3.85546875" style="764" customWidth="1"/>
    <col min="7179" max="7179" width="3.7109375" style="764" customWidth="1"/>
    <col min="7180" max="7180" width="12.7109375" style="764" customWidth="1"/>
    <col min="7181" max="7181" width="52.7109375" style="764" customWidth="1"/>
    <col min="7182" max="7185" width="0" style="764" hidden="1" customWidth="1"/>
    <col min="7186" max="7186" width="12.28515625" style="764" customWidth="1"/>
    <col min="7187" max="7187" width="6.42578125" style="764" customWidth="1"/>
    <col min="7188" max="7188" width="12.28515625" style="764" customWidth="1"/>
    <col min="7189" max="7189" width="0" style="764" hidden="1" customWidth="1"/>
    <col min="7190" max="7190" width="3.7109375" style="764" customWidth="1"/>
    <col min="7191" max="7191" width="11.140625" style="764" bestFit="1" customWidth="1"/>
    <col min="7192" max="7193" width="10.5703125" style="764"/>
    <col min="7194" max="7194" width="11.140625" style="764" customWidth="1"/>
    <col min="7195" max="7424" width="10.5703125" style="764"/>
    <col min="7425" max="7432" width="0" style="764" hidden="1" customWidth="1"/>
    <col min="7433" max="7433" width="3.7109375" style="764" customWidth="1"/>
    <col min="7434" max="7434" width="3.85546875" style="764" customWidth="1"/>
    <col min="7435" max="7435" width="3.7109375" style="764" customWidth="1"/>
    <col min="7436" max="7436" width="12.7109375" style="764" customWidth="1"/>
    <col min="7437" max="7437" width="52.7109375" style="764" customWidth="1"/>
    <col min="7438" max="7441" width="0" style="764" hidden="1" customWidth="1"/>
    <col min="7442" max="7442" width="12.28515625" style="764" customWidth="1"/>
    <col min="7443" max="7443" width="6.42578125" style="764" customWidth="1"/>
    <col min="7444" max="7444" width="12.28515625" style="764" customWidth="1"/>
    <col min="7445" max="7445" width="0" style="764" hidden="1" customWidth="1"/>
    <col min="7446" max="7446" width="3.7109375" style="764" customWidth="1"/>
    <col min="7447" max="7447" width="11.140625" style="764" bestFit="1" customWidth="1"/>
    <col min="7448" max="7449" width="10.5703125" style="764"/>
    <col min="7450" max="7450" width="11.140625" style="764" customWidth="1"/>
    <col min="7451" max="7680" width="10.5703125" style="764"/>
    <col min="7681" max="7688" width="0" style="764" hidden="1" customWidth="1"/>
    <col min="7689" max="7689" width="3.7109375" style="764" customWidth="1"/>
    <col min="7690" max="7690" width="3.85546875" style="764" customWidth="1"/>
    <col min="7691" max="7691" width="3.7109375" style="764" customWidth="1"/>
    <col min="7692" max="7692" width="12.7109375" style="764" customWidth="1"/>
    <col min="7693" max="7693" width="52.7109375" style="764" customWidth="1"/>
    <col min="7694" max="7697" width="0" style="764" hidden="1" customWidth="1"/>
    <col min="7698" max="7698" width="12.28515625" style="764" customWidth="1"/>
    <col min="7699" max="7699" width="6.42578125" style="764" customWidth="1"/>
    <col min="7700" max="7700" width="12.28515625" style="764" customWidth="1"/>
    <col min="7701" max="7701" width="0" style="764" hidden="1" customWidth="1"/>
    <col min="7702" max="7702" width="3.7109375" style="764" customWidth="1"/>
    <col min="7703" max="7703" width="11.140625" style="764" bestFit="1" customWidth="1"/>
    <col min="7704" max="7705" width="10.5703125" style="764"/>
    <col min="7706" max="7706" width="11.140625" style="764" customWidth="1"/>
    <col min="7707" max="7936" width="10.5703125" style="764"/>
    <col min="7937" max="7944" width="0" style="764" hidden="1" customWidth="1"/>
    <col min="7945" max="7945" width="3.7109375" style="764" customWidth="1"/>
    <col min="7946" max="7946" width="3.85546875" style="764" customWidth="1"/>
    <col min="7947" max="7947" width="3.7109375" style="764" customWidth="1"/>
    <col min="7948" max="7948" width="12.7109375" style="764" customWidth="1"/>
    <col min="7949" max="7949" width="52.7109375" style="764" customWidth="1"/>
    <col min="7950" max="7953" width="0" style="764" hidden="1" customWidth="1"/>
    <col min="7954" max="7954" width="12.28515625" style="764" customWidth="1"/>
    <col min="7955" max="7955" width="6.42578125" style="764" customWidth="1"/>
    <col min="7956" max="7956" width="12.28515625" style="764" customWidth="1"/>
    <col min="7957" max="7957" width="0" style="764" hidden="1" customWidth="1"/>
    <col min="7958" max="7958" width="3.7109375" style="764" customWidth="1"/>
    <col min="7959" max="7959" width="11.140625" style="764" bestFit="1" customWidth="1"/>
    <col min="7960" max="7961" width="10.5703125" style="764"/>
    <col min="7962" max="7962" width="11.140625" style="764" customWidth="1"/>
    <col min="7963" max="8192" width="10.5703125" style="764"/>
    <col min="8193" max="8200" width="0" style="764" hidden="1" customWidth="1"/>
    <col min="8201" max="8201" width="3.7109375" style="764" customWidth="1"/>
    <col min="8202" max="8202" width="3.85546875" style="764" customWidth="1"/>
    <col min="8203" max="8203" width="3.7109375" style="764" customWidth="1"/>
    <col min="8204" max="8204" width="12.7109375" style="764" customWidth="1"/>
    <col min="8205" max="8205" width="52.7109375" style="764" customWidth="1"/>
    <col min="8206" max="8209" width="0" style="764" hidden="1" customWidth="1"/>
    <col min="8210" max="8210" width="12.28515625" style="764" customWidth="1"/>
    <col min="8211" max="8211" width="6.42578125" style="764" customWidth="1"/>
    <col min="8212" max="8212" width="12.28515625" style="764" customWidth="1"/>
    <col min="8213" max="8213" width="0" style="764" hidden="1" customWidth="1"/>
    <col min="8214" max="8214" width="3.7109375" style="764" customWidth="1"/>
    <col min="8215" max="8215" width="11.140625" style="764" bestFit="1" customWidth="1"/>
    <col min="8216" max="8217" width="10.5703125" style="764"/>
    <col min="8218" max="8218" width="11.140625" style="764" customWidth="1"/>
    <col min="8219" max="8448" width="10.5703125" style="764"/>
    <col min="8449" max="8456" width="0" style="764" hidden="1" customWidth="1"/>
    <col min="8457" max="8457" width="3.7109375" style="764" customWidth="1"/>
    <col min="8458" max="8458" width="3.85546875" style="764" customWidth="1"/>
    <col min="8459" max="8459" width="3.7109375" style="764" customWidth="1"/>
    <col min="8460" max="8460" width="12.7109375" style="764" customWidth="1"/>
    <col min="8461" max="8461" width="52.7109375" style="764" customWidth="1"/>
    <col min="8462" max="8465" width="0" style="764" hidden="1" customWidth="1"/>
    <col min="8466" max="8466" width="12.28515625" style="764" customWidth="1"/>
    <col min="8467" max="8467" width="6.42578125" style="764" customWidth="1"/>
    <col min="8468" max="8468" width="12.28515625" style="764" customWidth="1"/>
    <col min="8469" max="8469" width="0" style="764" hidden="1" customWidth="1"/>
    <col min="8470" max="8470" width="3.7109375" style="764" customWidth="1"/>
    <col min="8471" max="8471" width="11.140625" style="764" bestFit="1" customWidth="1"/>
    <col min="8472" max="8473" width="10.5703125" style="764"/>
    <col min="8474" max="8474" width="11.140625" style="764" customWidth="1"/>
    <col min="8475" max="8704" width="10.5703125" style="764"/>
    <col min="8705" max="8712" width="0" style="764" hidden="1" customWidth="1"/>
    <col min="8713" max="8713" width="3.7109375" style="764" customWidth="1"/>
    <col min="8714" max="8714" width="3.85546875" style="764" customWidth="1"/>
    <col min="8715" max="8715" width="3.7109375" style="764" customWidth="1"/>
    <col min="8716" max="8716" width="12.7109375" style="764" customWidth="1"/>
    <col min="8717" max="8717" width="52.7109375" style="764" customWidth="1"/>
    <col min="8718" max="8721" width="0" style="764" hidden="1" customWidth="1"/>
    <col min="8722" max="8722" width="12.28515625" style="764" customWidth="1"/>
    <col min="8723" max="8723" width="6.42578125" style="764" customWidth="1"/>
    <col min="8724" max="8724" width="12.28515625" style="764" customWidth="1"/>
    <col min="8725" max="8725" width="0" style="764" hidden="1" customWidth="1"/>
    <col min="8726" max="8726" width="3.7109375" style="764" customWidth="1"/>
    <col min="8727" max="8727" width="11.140625" style="764" bestFit="1" customWidth="1"/>
    <col min="8728" max="8729" width="10.5703125" style="764"/>
    <col min="8730" max="8730" width="11.140625" style="764" customWidth="1"/>
    <col min="8731" max="8960" width="10.5703125" style="764"/>
    <col min="8961" max="8968" width="0" style="764" hidden="1" customWidth="1"/>
    <col min="8969" max="8969" width="3.7109375" style="764" customWidth="1"/>
    <col min="8970" max="8970" width="3.85546875" style="764" customWidth="1"/>
    <col min="8971" max="8971" width="3.7109375" style="764" customWidth="1"/>
    <col min="8972" max="8972" width="12.7109375" style="764" customWidth="1"/>
    <col min="8973" max="8973" width="52.7109375" style="764" customWidth="1"/>
    <col min="8974" max="8977" width="0" style="764" hidden="1" customWidth="1"/>
    <col min="8978" max="8978" width="12.28515625" style="764" customWidth="1"/>
    <col min="8979" max="8979" width="6.42578125" style="764" customWidth="1"/>
    <col min="8980" max="8980" width="12.28515625" style="764" customWidth="1"/>
    <col min="8981" max="8981" width="0" style="764" hidden="1" customWidth="1"/>
    <col min="8982" max="8982" width="3.7109375" style="764" customWidth="1"/>
    <col min="8983" max="8983" width="11.140625" style="764" bestFit="1" customWidth="1"/>
    <col min="8984" max="8985" width="10.5703125" style="764"/>
    <col min="8986" max="8986" width="11.140625" style="764" customWidth="1"/>
    <col min="8987" max="9216" width="10.5703125" style="764"/>
    <col min="9217" max="9224" width="0" style="764" hidden="1" customWidth="1"/>
    <col min="9225" max="9225" width="3.7109375" style="764" customWidth="1"/>
    <col min="9226" max="9226" width="3.85546875" style="764" customWidth="1"/>
    <col min="9227" max="9227" width="3.7109375" style="764" customWidth="1"/>
    <col min="9228" max="9228" width="12.7109375" style="764" customWidth="1"/>
    <col min="9229" max="9229" width="52.7109375" style="764" customWidth="1"/>
    <col min="9230" max="9233" width="0" style="764" hidden="1" customWidth="1"/>
    <col min="9234" max="9234" width="12.28515625" style="764" customWidth="1"/>
    <col min="9235" max="9235" width="6.42578125" style="764" customWidth="1"/>
    <col min="9236" max="9236" width="12.28515625" style="764" customWidth="1"/>
    <col min="9237" max="9237" width="0" style="764" hidden="1" customWidth="1"/>
    <col min="9238" max="9238" width="3.7109375" style="764" customWidth="1"/>
    <col min="9239" max="9239" width="11.140625" style="764" bestFit="1" customWidth="1"/>
    <col min="9240" max="9241" width="10.5703125" style="764"/>
    <col min="9242" max="9242" width="11.140625" style="764" customWidth="1"/>
    <col min="9243" max="9472" width="10.5703125" style="764"/>
    <col min="9473" max="9480" width="0" style="764" hidden="1" customWidth="1"/>
    <col min="9481" max="9481" width="3.7109375" style="764" customWidth="1"/>
    <col min="9482" max="9482" width="3.85546875" style="764" customWidth="1"/>
    <col min="9483" max="9483" width="3.7109375" style="764" customWidth="1"/>
    <col min="9484" max="9484" width="12.7109375" style="764" customWidth="1"/>
    <col min="9485" max="9485" width="52.7109375" style="764" customWidth="1"/>
    <col min="9486" max="9489" width="0" style="764" hidden="1" customWidth="1"/>
    <col min="9490" max="9490" width="12.28515625" style="764" customWidth="1"/>
    <col min="9491" max="9491" width="6.42578125" style="764" customWidth="1"/>
    <col min="9492" max="9492" width="12.28515625" style="764" customWidth="1"/>
    <col min="9493" max="9493" width="0" style="764" hidden="1" customWidth="1"/>
    <col min="9494" max="9494" width="3.7109375" style="764" customWidth="1"/>
    <col min="9495" max="9495" width="11.140625" style="764" bestFit="1" customWidth="1"/>
    <col min="9496" max="9497" width="10.5703125" style="764"/>
    <col min="9498" max="9498" width="11.140625" style="764" customWidth="1"/>
    <col min="9499" max="9728" width="10.5703125" style="764"/>
    <col min="9729" max="9736" width="0" style="764" hidden="1" customWidth="1"/>
    <col min="9737" max="9737" width="3.7109375" style="764" customWidth="1"/>
    <col min="9738" max="9738" width="3.85546875" style="764" customWidth="1"/>
    <col min="9739" max="9739" width="3.7109375" style="764" customWidth="1"/>
    <col min="9740" max="9740" width="12.7109375" style="764" customWidth="1"/>
    <col min="9741" max="9741" width="52.7109375" style="764" customWidth="1"/>
    <col min="9742" max="9745" width="0" style="764" hidden="1" customWidth="1"/>
    <col min="9746" max="9746" width="12.28515625" style="764" customWidth="1"/>
    <col min="9747" max="9747" width="6.42578125" style="764" customWidth="1"/>
    <col min="9748" max="9748" width="12.28515625" style="764" customWidth="1"/>
    <col min="9749" max="9749" width="0" style="764" hidden="1" customWidth="1"/>
    <col min="9750" max="9750" width="3.7109375" style="764" customWidth="1"/>
    <col min="9751" max="9751" width="11.140625" style="764" bestFit="1" customWidth="1"/>
    <col min="9752" max="9753" width="10.5703125" style="764"/>
    <col min="9754" max="9754" width="11.140625" style="764" customWidth="1"/>
    <col min="9755" max="9984" width="10.5703125" style="764"/>
    <col min="9985" max="9992" width="0" style="764" hidden="1" customWidth="1"/>
    <col min="9993" max="9993" width="3.7109375" style="764" customWidth="1"/>
    <col min="9994" max="9994" width="3.85546875" style="764" customWidth="1"/>
    <col min="9995" max="9995" width="3.7109375" style="764" customWidth="1"/>
    <col min="9996" max="9996" width="12.7109375" style="764" customWidth="1"/>
    <col min="9997" max="9997" width="52.7109375" style="764" customWidth="1"/>
    <col min="9998" max="10001" width="0" style="764" hidden="1" customWidth="1"/>
    <col min="10002" max="10002" width="12.28515625" style="764" customWidth="1"/>
    <col min="10003" max="10003" width="6.42578125" style="764" customWidth="1"/>
    <col min="10004" max="10004" width="12.28515625" style="764" customWidth="1"/>
    <col min="10005" max="10005" width="0" style="764" hidden="1" customWidth="1"/>
    <col min="10006" max="10006" width="3.7109375" style="764" customWidth="1"/>
    <col min="10007" max="10007" width="11.140625" style="764" bestFit="1" customWidth="1"/>
    <col min="10008" max="10009" width="10.5703125" style="764"/>
    <col min="10010" max="10010" width="11.140625" style="764" customWidth="1"/>
    <col min="10011" max="10240" width="10.5703125" style="764"/>
    <col min="10241" max="10248" width="0" style="764" hidden="1" customWidth="1"/>
    <col min="10249" max="10249" width="3.7109375" style="764" customWidth="1"/>
    <col min="10250" max="10250" width="3.85546875" style="764" customWidth="1"/>
    <col min="10251" max="10251" width="3.7109375" style="764" customWidth="1"/>
    <col min="10252" max="10252" width="12.7109375" style="764" customWidth="1"/>
    <col min="10253" max="10253" width="52.7109375" style="764" customWidth="1"/>
    <col min="10254" max="10257" width="0" style="764" hidden="1" customWidth="1"/>
    <col min="10258" max="10258" width="12.28515625" style="764" customWidth="1"/>
    <col min="10259" max="10259" width="6.42578125" style="764" customWidth="1"/>
    <col min="10260" max="10260" width="12.28515625" style="764" customWidth="1"/>
    <col min="10261" max="10261" width="0" style="764" hidden="1" customWidth="1"/>
    <col min="10262" max="10262" width="3.7109375" style="764" customWidth="1"/>
    <col min="10263" max="10263" width="11.140625" style="764" bestFit="1" customWidth="1"/>
    <col min="10264" max="10265" width="10.5703125" style="764"/>
    <col min="10266" max="10266" width="11.140625" style="764" customWidth="1"/>
    <col min="10267" max="10496" width="10.5703125" style="764"/>
    <col min="10497" max="10504" width="0" style="764" hidden="1" customWidth="1"/>
    <col min="10505" max="10505" width="3.7109375" style="764" customWidth="1"/>
    <col min="10506" max="10506" width="3.85546875" style="764" customWidth="1"/>
    <col min="10507" max="10507" width="3.7109375" style="764" customWidth="1"/>
    <col min="10508" max="10508" width="12.7109375" style="764" customWidth="1"/>
    <col min="10509" max="10509" width="52.7109375" style="764" customWidth="1"/>
    <col min="10510" max="10513" width="0" style="764" hidden="1" customWidth="1"/>
    <col min="10514" max="10514" width="12.28515625" style="764" customWidth="1"/>
    <col min="10515" max="10515" width="6.42578125" style="764" customWidth="1"/>
    <col min="10516" max="10516" width="12.28515625" style="764" customWidth="1"/>
    <col min="10517" max="10517" width="0" style="764" hidden="1" customWidth="1"/>
    <col min="10518" max="10518" width="3.7109375" style="764" customWidth="1"/>
    <col min="10519" max="10519" width="11.140625" style="764" bestFit="1" customWidth="1"/>
    <col min="10520" max="10521" width="10.5703125" style="764"/>
    <col min="10522" max="10522" width="11.140625" style="764" customWidth="1"/>
    <col min="10523" max="10752" width="10.5703125" style="764"/>
    <col min="10753" max="10760" width="0" style="764" hidden="1" customWidth="1"/>
    <col min="10761" max="10761" width="3.7109375" style="764" customWidth="1"/>
    <col min="10762" max="10762" width="3.85546875" style="764" customWidth="1"/>
    <col min="10763" max="10763" width="3.7109375" style="764" customWidth="1"/>
    <col min="10764" max="10764" width="12.7109375" style="764" customWidth="1"/>
    <col min="10765" max="10765" width="52.7109375" style="764" customWidth="1"/>
    <col min="10766" max="10769" width="0" style="764" hidden="1" customWidth="1"/>
    <col min="10770" max="10770" width="12.28515625" style="764" customWidth="1"/>
    <col min="10771" max="10771" width="6.42578125" style="764" customWidth="1"/>
    <col min="10772" max="10772" width="12.28515625" style="764" customWidth="1"/>
    <col min="10773" max="10773" width="0" style="764" hidden="1" customWidth="1"/>
    <col min="10774" max="10774" width="3.7109375" style="764" customWidth="1"/>
    <col min="10775" max="10775" width="11.140625" style="764" bestFit="1" customWidth="1"/>
    <col min="10776" max="10777" width="10.5703125" style="764"/>
    <col min="10778" max="10778" width="11.140625" style="764" customWidth="1"/>
    <col min="10779" max="11008" width="10.5703125" style="764"/>
    <col min="11009" max="11016" width="0" style="764" hidden="1" customWidth="1"/>
    <col min="11017" max="11017" width="3.7109375" style="764" customWidth="1"/>
    <col min="11018" max="11018" width="3.85546875" style="764" customWidth="1"/>
    <col min="11019" max="11019" width="3.7109375" style="764" customWidth="1"/>
    <col min="11020" max="11020" width="12.7109375" style="764" customWidth="1"/>
    <col min="11021" max="11021" width="52.7109375" style="764" customWidth="1"/>
    <col min="11022" max="11025" width="0" style="764" hidden="1" customWidth="1"/>
    <col min="11026" max="11026" width="12.28515625" style="764" customWidth="1"/>
    <col min="11027" max="11027" width="6.42578125" style="764" customWidth="1"/>
    <col min="11028" max="11028" width="12.28515625" style="764" customWidth="1"/>
    <col min="11029" max="11029" width="0" style="764" hidden="1" customWidth="1"/>
    <col min="11030" max="11030" width="3.7109375" style="764" customWidth="1"/>
    <col min="11031" max="11031" width="11.140625" style="764" bestFit="1" customWidth="1"/>
    <col min="11032" max="11033" width="10.5703125" style="764"/>
    <col min="11034" max="11034" width="11.140625" style="764" customWidth="1"/>
    <col min="11035" max="11264" width="10.5703125" style="764"/>
    <col min="11265" max="11272" width="0" style="764" hidden="1" customWidth="1"/>
    <col min="11273" max="11273" width="3.7109375" style="764" customWidth="1"/>
    <col min="11274" max="11274" width="3.85546875" style="764" customWidth="1"/>
    <col min="11275" max="11275" width="3.7109375" style="764" customWidth="1"/>
    <col min="11276" max="11276" width="12.7109375" style="764" customWidth="1"/>
    <col min="11277" max="11277" width="52.7109375" style="764" customWidth="1"/>
    <col min="11278" max="11281" width="0" style="764" hidden="1" customWidth="1"/>
    <col min="11282" max="11282" width="12.28515625" style="764" customWidth="1"/>
    <col min="11283" max="11283" width="6.42578125" style="764" customWidth="1"/>
    <col min="11284" max="11284" width="12.28515625" style="764" customWidth="1"/>
    <col min="11285" max="11285" width="0" style="764" hidden="1" customWidth="1"/>
    <col min="11286" max="11286" width="3.7109375" style="764" customWidth="1"/>
    <col min="11287" max="11287" width="11.140625" style="764" bestFit="1" customWidth="1"/>
    <col min="11288" max="11289" width="10.5703125" style="764"/>
    <col min="11290" max="11290" width="11.140625" style="764" customWidth="1"/>
    <col min="11291" max="11520" width="10.5703125" style="764"/>
    <col min="11521" max="11528" width="0" style="764" hidden="1" customWidth="1"/>
    <col min="11529" max="11529" width="3.7109375" style="764" customWidth="1"/>
    <col min="11530" max="11530" width="3.85546875" style="764" customWidth="1"/>
    <col min="11531" max="11531" width="3.7109375" style="764" customWidth="1"/>
    <col min="11532" max="11532" width="12.7109375" style="764" customWidth="1"/>
    <col min="11533" max="11533" width="52.7109375" style="764" customWidth="1"/>
    <col min="11534" max="11537" width="0" style="764" hidden="1" customWidth="1"/>
    <col min="11538" max="11538" width="12.28515625" style="764" customWidth="1"/>
    <col min="11539" max="11539" width="6.42578125" style="764" customWidth="1"/>
    <col min="11540" max="11540" width="12.28515625" style="764" customWidth="1"/>
    <col min="11541" max="11541" width="0" style="764" hidden="1" customWidth="1"/>
    <col min="11542" max="11542" width="3.7109375" style="764" customWidth="1"/>
    <col min="11543" max="11543" width="11.140625" style="764" bestFit="1" customWidth="1"/>
    <col min="11544" max="11545" width="10.5703125" style="764"/>
    <col min="11546" max="11546" width="11.140625" style="764" customWidth="1"/>
    <col min="11547" max="11776" width="10.5703125" style="764"/>
    <col min="11777" max="11784" width="0" style="764" hidden="1" customWidth="1"/>
    <col min="11785" max="11785" width="3.7109375" style="764" customWidth="1"/>
    <col min="11786" max="11786" width="3.85546875" style="764" customWidth="1"/>
    <col min="11787" max="11787" width="3.7109375" style="764" customWidth="1"/>
    <col min="11788" max="11788" width="12.7109375" style="764" customWidth="1"/>
    <col min="11789" max="11789" width="52.7109375" style="764" customWidth="1"/>
    <col min="11790" max="11793" width="0" style="764" hidden="1" customWidth="1"/>
    <col min="11794" max="11794" width="12.28515625" style="764" customWidth="1"/>
    <col min="11795" max="11795" width="6.42578125" style="764" customWidth="1"/>
    <col min="11796" max="11796" width="12.28515625" style="764" customWidth="1"/>
    <col min="11797" max="11797" width="0" style="764" hidden="1" customWidth="1"/>
    <col min="11798" max="11798" width="3.7109375" style="764" customWidth="1"/>
    <col min="11799" max="11799" width="11.140625" style="764" bestFit="1" customWidth="1"/>
    <col min="11800" max="11801" width="10.5703125" style="764"/>
    <col min="11802" max="11802" width="11.140625" style="764" customWidth="1"/>
    <col min="11803" max="12032" width="10.5703125" style="764"/>
    <col min="12033" max="12040" width="0" style="764" hidden="1" customWidth="1"/>
    <col min="12041" max="12041" width="3.7109375" style="764" customWidth="1"/>
    <col min="12042" max="12042" width="3.85546875" style="764" customWidth="1"/>
    <col min="12043" max="12043" width="3.7109375" style="764" customWidth="1"/>
    <col min="12044" max="12044" width="12.7109375" style="764" customWidth="1"/>
    <col min="12045" max="12045" width="52.7109375" style="764" customWidth="1"/>
    <col min="12046" max="12049" width="0" style="764" hidden="1" customWidth="1"/>
    <col min="12050" max="12050" width="12.28515625" style="764" customWidth="1"/>
    <col min="12051" max="12051" width="6.42578125" style="764" customWidth="1"/>
    <col min="12052" max="12052" width="12.28515625" style="764" customWidth="1"/>
    <col min="12053" max="12053" width="0" style="764" hidden="1" customWidth="1"/>
    <col min="12054" max="12054" width="3.7109375" style="764" customWidth="1"/>
    <col min="12055" max="12055" width="11.140625" style="764" bestFit="1" customWidth="1"/>
    <col min="12056" max="12057" width="10.5703125" style="764"/>
    <col min="12058" max="12058" width="11.140625" style="764" customWidth="1"/>
    <col min="12059" max="12288" width="10.5703125" style="764"/>
    <col min="12289" max="12296" width="0" style="764" hidden="1" customWidth="1"/>
    <col min="12297" max="12297" width="3.7109375" style="764" customWidth="1"/>
    <col min="12298" max="12298" width="3.85546875" style="764" customWidth="1"/>
    <col min="12299" max="12299" width="3.7109375" style="764" customWidth="1"/>
    <col min="12300" max="12300" width="12.7109375" style="764" customWidth="1"/>
    <col min="12301" max="12301" width="52.7109375" style="764" customWidth="1"/>
    <col min="12302" max="12305" width="0" style="764" hidden="1" customWidth="1"/>
    <col min="12306" max="12306" width="12.28515625" style="764" customWidth="1"/>
    <col min="12307" max="12307" width="6.42578125" style="764" customWidth="1"/>
    <col min="12308" max="12308" width="12.28515625" style="764" customWidth="1"/>
    <col min="12309" max="12309" width="0" style="764" hidden="1" customWidth="1"/>
    <col min="12310" max="12310" width="3.7109375" style="764" customWidth="1"/>
    <col min="12311" max="12311" width="11.140625" style="764" bestFit="1" customWidth="1"/>
    <col min="12312" max="12313" width="10.5703125" style="764"/>
    <col min="12314" max="12314" width="11.140625" style="764" customWidth="1"/>
    <col min="12315" max="12544" width="10.5703125" style="764"/>
    <col min="12545" max="12552" width="0" style="764" hidden="1" customWidth="1"/>
    <col min="12553" max="12553" width="3.7109375" style="764" customWidth="1"/>
    <col min="12554" max="12554" width="3.85546875" style="764" customWidth="1"/>
    <col min="12555" max="12555" width="3.7109375" style="764" customWidth="1"/>
    <col min="12556" max="12556" width="12.7109375" style="764" customWidth="1"/>
    <col min="12557" max="12557" width="52.7109375" style="764" customWidth="1"/>
    <col min="12558" max="12561" width="0" style="764" hidden="1" customWidth="1"/>
    <col min="12562" max="12562" width="12.28515625" style="764" customWidth="1"/>
    <col min="12563" max="12563" width="6.42578125" style="764" customWidth="1"/>
    <col min="12564" max="12564" width="12.28515625" style="764" customWidth="1"/>
    <col min="12565" max="12565" width="0" style="764" hidden="1" customWidth="1"/>
    <col min="12566" max="12566" width="3.7109375" style="764" customWidth="1"/>
    <col min="12567" max="12567" width="11.140625" style="764" bestFit="1" customWidth="1"/>
    <col min="12568" max="12569" width="10.5703125" style="764"/>
    <col min="12570" max="12570" width="11.140625" style="764" customWidth="1"/>
    <col min="12571" max="12800" width="10.5703125" style="764"/>
    <col min="12801" max="12808" width="0" style="764" hidden="1" customWidth="1"/>
    <col min="12809" max="12809" width="3.7109375" style="764" customWidth="1"/>
    <col min="12810" max="12810" width="3.85546875" style="764" customWidth="1"/>
    <col min="12811" max="12811" width="3.7109375" style="764" customWidth="1"/>
    <col min="12812" max="12812" width="12.7109375" style="764" customWidth="1"/>
    <col min="12813" max="12813" width="52.7109375" style="764" customWidth="1"/>
    <col min="12814" max="12817" width="0" style="764" hidden="1" customWidth="1"/>
    <col min="12818" max="12818" width="12.28515625" style="764" customWidth="1"/>
    <col min="12819" max="12819" width="6.42578125" style="764" customWidth="1"/>
    <col min="12820" max="12820" width="12.28515625" style="764" customWidth="1"/>
    <col min="12821" max="12821" width="0" style="764" hidden="1" customWidth="1"/>
    <col min="12822" max="12822" width="3.7109375" style="764" customWidth="1"/>
    <col min="12823" max="12823" width="11.140625" style="764" bestFit="1" customWidth="1"/>
    <col min="12824" max="12825" width="10.5703125" style="764"/>
    <col min="12826" max="12826" width="11.140625" style="764" customWidth="1"/>
    <col min="12827" max="13056" width="10.5703125" style="764"/>
    <col min="13057" max="13064" width="0" style="764" hidden="1" customWidth="1"/>
    <col min="13065" max="13065" width="3.7109375" style="764" customWidth="1"/>
    <col min="13066" max="13066" width="3.85546875" style="764" customWidth="1"/>
    <col min="13067" max="13067" width="3.7109375" style="764" customWidth="1"/>
    <col min="13068" max="13068" width="12.7109375" style="764" customWidth="1"/>
    <col min="13069" max="13069" width="52.7109375" style="764" customWidth="1"/>
    <col min="13070" max="13073" width="0" style="764" hidden="1" customWidth="1"/>
    <col min="13074" max="13074" width="12.28515625" style="764" customWidth="1"/>
    <col min="13075" max="13075" width="6.42578125" style="764" customWidth="1"/>
    <col min="13076" max="13076" width="12.28515625" style="764" customWidth="1"/>
    <col min="13077" max="13077" width="0" style="764" hidden="1" customWidth="1"/>
    <col min="13078" max="13078" width="3.7109375" style="764" customWidth="1"/>
    <col min="13079" max="13079" width="11.140625" style="764" bestFit="1" customWidth="1"/>
    <col min="13080" max="13081" width="10.5703125" style="764"/>
    <col min="13082" max="13082" width="11.140625" style="764" customWidth="1"/>
    <col min="13083" max="13312" width="10.5703125" style="764"/>
    <col min="13313" max="13320" width="0" style="764" hidden="1" customWidth="1"/>
    <col min="13321" max="13321" width="3.7109375" style="764" customWidth="1"/>
    <col min="13322" max="13322" width="3.85546875" style="764" customWidth="1"/>
    <col min="13323" max="13323" width="3.7109375" style="764" customWidth="1"/>
    <col min="13324" max="13324" width="12.7109375" style="764" customWidth="1"/>
    <col min="13325" max="13325" width="52.7109375" style="764" customWidth="1"/>
    <col min="13326" max="13329" width="0" style="764" hidden="1" customWidth="1"/>
    <col min="13330" max="13330" width="12.28515625" style="764" customWidth="1"/>
    <col min="13331" max="13331" width="6.42578125" style="764" customWidth="1"/>
    <col min="13332" max="13332" width="12.28515625" style="764" customWidth="1"/>
    <col min="13333" max="13333" width="0" style="764" hidden="1" customWidth="1"/>
    <col min="13334" max="13334" width="3.7109375" style="764" customWidth="1"/>
    <col min="13335" max="13335" width="11.140625" style="764" bestFit="1" customWidth="1"/>
    <col min="13336" max="13337" width="10.5703125" style="764"/>
    <col min="13338" max="13338" width="11.140625" style="764" customWidth="1"/>
    <col min="13339" max="13568" width="10.5703125" style="764"/>
    <col min="13569" max="13576" width="0" style="764" hidden="1" customWidth="1"/>
    <col min="13577" max="13577" width="3.7109375" style="764" customWidth="1"/>
    <col min="13578" max="13578" width="3.85546875" style="764" customWidth="1"/>
    <col min="13579" max="13579" width="3.7109375" style="764" customWidth="1"/>
    <col min="13580" max="13580" width="12.7109375" style="764" customWidth="1"/>
    <col min="13581" max="13581" width="52.7109375" style="764" customWidth="1"/>
    <col min="13582" max="13585" width="0" style="764" hidden="1" customWidth="1"/>
    <col min="13586" max="13586" width="12.28515625" style="764" customWidth="1"/>
    <col min="13587" max="13587" width="6.42578125" style="764" customWidth="1"/>
    <col min="13588" max="13588" width="12.28515625" style="764" customWidth="1"/>
    <col min="13589" max="13589" width="0" style="764" hidden="1" customWidth="1"/>
    <col min="13590" max="13590" width="3.7109375" style="764" customWidth="1"/>
    <col min="13591" max="13591" width="11.140625" style="764" bestFit="1" customWidth="1"/>
    <col min="13592" max="13593" width="10.5703125" style="764"/>
    <col min="13594" max="13594" width="11.140625" style="764" customWidth="1"/>
    <col min="13595" max="13824" width="10.5703125" style="764"/>
    <col min="13825" max="13832" width="0" style="764" hidden="1" customWidth="1"/>
    <col min="13833" max="13833" width="3.7109375" style="764" customWidth="1"/>
    <col min="13834" max="13834" width="3.85546875" style="764" customWidth="1"/>
    <col min="13835" max="13835" width="3.7109375" style="764" customWidth="1"/>
    <col min="13836" max="13836" width="12.7109375" style="764" customWidth="1"/>
    <col min="13837" max="13837" width="52.7109375" style="764" customWidth="1"/>
    <col min="13838" max="13841" width="0" style="764" hidden="1" customWidth="1"/>
    <col min="13842" max="13842" width="12.28515625" style="764" customWidth="1"/>
    <col min="13843" max="13843" width="6.42578125" style="764" customWidth="1"/>
    <col min="13844" max="13844" width="12.28515625" style="764" customWidth="1"/>
    <col min="13845" max="13845" width="0" style="764" hidden="1" customWidth="1"/>
    <col min="13846" max="13846" width="3.7109375" style="764" customWidth="1"/>
    <col min="13847" max="13847" width="11.140625" style="764" bestFit="1" customWidth="1"/>
    <col min="13848" max="13849" width="10.5703125" style="764"/>
    <col min="13850" max="13850" width="11.140625" style="764" customWidth="1"/>
    <col min="13851" max="14080" width="10.5703125" style="764"/>
    <col min="14081" max="14088" width="0" style="764" hidden="1" customWidth="1"/>
    <col min="14089" max="14089" width="3.7109375" style="764" customWidth="1"/>
    <col min="14090" max="14090" width="3.85546875" style="764" customWidth="1"/>
    <col min="14091" max="14091" width="3.7109375" style="764" customWidth="1"/>
    <col min="14092" max="14092" width="12.7109375" style="764" customWidth="1"/>
    <col min="14093" max="14093" width="52.7109375" style="764" customWidth="1"/>
    <col min="14094" max="14097" width="0" style="764" hidden="1" customWidth="1"/>
    <col min="14098" max="14098" width="12.28515625" style="764" customWidth="1"/>
    <col min="14099" max="14099" width="6.42578125" style="764" customWidth="1"/>
    <col min="14100" max="14100" width="12.28515625" style="764" customWidth="1"/>
    <col min="14101" max="14101" width="0" style="764" hidden="1" customWidth="1"/>
    <col min="14102" max="14102" width="3.7109375" style="764" customWidth="1"/>
    <col min="14103" max="14103" width="11.140625" style="764" bestFit="1" customWidth="1"/>
    <col min="14104" max="14105" width="10.5703125" style="764"/>
    <col min="14106" max="14106" width="11.140625" style="764" customWidth="1"/>
    <col min="14107" max="14336" width="10.5703125" style="764"/>
    <col min="14337" max="14344" width="0" style="764" hidden="1" customWidth="1"/>
    <col min="14345" max="14345" width="3.7109375" style="764" customWidth="1"/>
    <col min="14346" max="14346" width="3.85546875" style="764" customWidth="1"/>
    <col min="14347" max="14347" width="3.7109375" style="764" customWidth="1"/>
    <col min="14348" max="14348" width="12.7109375" style="764" customWidth="1"/>
    <col min="14349" max="14349" width="52.7109375" style="764" customWidth="1"/>
    <col min="14350" max="14353" width="0" style="764" hidden="1" customWidth="1"/>
    <col min="14354" max="14354" width="12.28515625" style="764" customWidth="1"/>
    <col min="14355" max="14355" width="6.42578125" style="764" customWidth="1"/>
    <col min="14356" max="14356" width="12.28515625" style="764" customWidth="1"/>
    <col min="14357" max="14357" width="0" style="764" hidden="1" customWidth="1"/>
    <col min="14358" max="14358" width="3.7109375" style="764" customWidth="1"/>
    <col min="14359" max="14359" width="11.140625" style="764" bestFit="1" customWidth="1"/>
    <col min="14360" max="14361" width="10.5703125" style="764"/>
    <col min="14362" max="14362" width="11.140625" style="764" customWidth="1"/>
    <col min="14363" max="14592" width="10.5703125" style="764"/>
    <col min="14593" max="14600" width="0" style="764" hidden="1" customWidth="1"/>
    <col min="14601" max="14601" width="3.7109375" style="764" customWidth="1"/>
    <col min="14602" max="14602" width="3.85546875" style="764" customWidth="1"/>
    <col min="14603" max="14603" width="3.7109375" style="764" customWidth="1"/>
    <col min="14604" max="14604" width="12.7109375" style="764" customWidth="1"/>
    <col min="14605" max="14605" width="52.7109375" style="764" customWidth="1"/>
    <col min="14606" max="14609" width="0" style="764" hidden="1" customWidth="1"/>
    <col min="14610" max="14610" width="12.28515625" style="764" customWidth="1"/>
    <col min="14611" max="14611" width="6.42578125" style="764" customWidth="1"/>
    <col min="14612" max="14612" width="12.28515625" style="764" customWidth="1"/>
    <col min="14613" max="14613" width="0" style="764" hidden="1" customWidth="1"/>
    <col min="14614" max="14614" width="3.7109375" style="764" customWidth="1"/>
    <col min="14615" max="14615" width="11.140625" style="764" bestFit="1" customWidth="1"/>
    <col min="14616" max="14617" width="10.5703125" style="764"/>
    <col min="14618" max="14618" width="11.140625" style="764" customWidth="1"/>
    <col min="14619" max="14848" width="10.5703125" style="764"/>
    <col min="14849" max="14856" width="0" style="764" hidden="1" customWidth="1"/>
    <col min="14857" max="14857" width="3.7109375" style="764" customWidth="1"/>
    <col min="14858" max="14858" width="3.85546875" style="764" customWidth="1"/>
    <col min="14859" max="14859" width="3.7109375" style="764" customWidth="1"/>
    <col min="14860" max="14860" width="12.7109375" style="764" customWidth="1"/>
    <col min="14861" max="14861" width="52.7109375" style="764" customWidth="1"/>
    <col min="14862" max="14865" width="0" style="764" hidden="1" customWidth="1"/>
    <col min="14866" max="14866" width="12.28515625" style="764" customWidth="1"/>
    <col min="14867" max="14867" width="6.42578125" style="764" customWidth="1"/>
    <col min="14868" max="14868" width="12.28515625" style="764" customWidth="1"/>
    <col min="14869" max="14869" width="0" style="764" hidden="1" customWidth="1"/>
    <col min="14870" max="14870" width="3.7109375" style="764" customWidth="1"/>
    <col min="14871" max="14871" width="11.140625" style="764" bestFit="1" customWidth="1"/>
    <col min="14872" max="14873" width="10.5703125" style="764"/>
    <col min="14874" max="14874" width="11.140625" style="764" customWidth="1"/>
    <col min="14875" max="15104" width="10.5703125" style="764"/>
    <col min="15105" max="15112" width="0" style="764" hidden="1" customWidth="1"/>
    <col min="15113" max="15113" width="3.7109375" style="764" customWidth="1"/>
    <col min="15114" max="15114" width="3.85546875" style="764" customWidth="1"/>
    <col min="15115" max="15115" width="3.7109375" style="764" customWidth="1"/>
    <col min="15116" max="15116" width="12.7109375" style="764" customWidth="1"/>
    <col min="15117" max="15117" width="52.7109375" style="764" customWidth="1"/>
    <col min="15118" max="15121" width="0" style="764" hidden="1" customWidth="1"/>
    <col min="15122" max="15122" width="12.28515625" style="764" customWidth="1"/>
    <col min="15123" max="15123" width="6.42578125" style="764" customWidth="1"/>
    <col min="15124" max="15124" width="12.28515625" style="764" customWidth="1"/>
    <col min="15125" max="15125" width="0" style="764" hidden="1" customWidth="1"/>
    <col min="15126" max="15126" width="3.7109375" style="764" customWidth="1"/>
    <col min="15127" max="15127" width="11.140625" style="764" bestFit="1" customWidth="1"/>
    <col min="15128" max="15129" width="10.5703125" style="764"/>
    <col min="15130" max="15130" width="11.140625" style="764" customWidth="1"/>
    <col min="15131" max="15360" width="10.5703125" style="764"/>
    <col min="15361" max="15368" width="0" style="764" hidden="1" customWidth="1"/>
    <col min="15369" max="15369" width="3.7109375" style="764" customWidth="1"/>
    <col min="15370" max="15370" width="3.85546875" style="764" customWidth="1"/>
    <col min="15371" max="15371" width="3.7109375" style="764" customWidth="1"/>
    <col min="15372" max="15372" width="12.7109375" style="764" customWidth="1"/>
    <col min="15373" max="15373" width="52.7109375" style="764" customWidth="1"/>
    <col min="15374" max="15377" width="0" style="764" hidden="1" customWidth="1"/>
    <col min="15378" max="15378" width="12.28515625" style="764" customWidth="1"/>
    <col min="15379" max="15379" width="6.42578125" style="764" customWidth="1"/>
    <col min="15380" max="15380" width="12.28515625" style="764" customWidth="1"/>
    <col min="15381" max="15381" width="0" style="764" hidden="1" customWidth="1"/>
    <col min="15382" max="15382" width="3.7109375" style="764" customWidth="1"/>
    <col min="15383" max="15383" width="11.140625" style="764" bestFit="1" customWidth="1"/>
    <col min="15384" max="15385" width="10.5703125" style="764"/>
    <col min="15386" max="15386" width="11.140625" style="764" customWidth="1"/>
    <col min="15387" max="15616" width="10.5703125" style="764"/>
    <col min="15617" max="15624" width="0" style="764" hidden="1" customWidth="1"/>
    <col min="15625" max="15625" width="3.7109375" style="764" customWidth="1"/>
    <col min="15626" max="15626" width="3.85546875" style="764" customWidth="1"/>
    <col min="15627" max="15627" width="3.7109375" style="764" customWidth="1"/>
    <col min="15628" max="15628" width="12.7109375" style="764" customWidth="1"/>
    <col min="15629" max="15629" width="52.7109375" style="764" customWidth="1"/>
    <col min="15630" max="15633" width="0" style="764" hidden="1" customWidth="1"/>
    <col min="15634" max="15634" width="12.28515625" style="764" customWidth="1"/>
    <col min="15635" max="15635" width="6.42578125" style="764" customWidth="1"/>
    <col min="15636" max="15636" width="12.28515625" style="764" customWidth="1"/>
    <col min="15637" max="15637" width="0" style="764" hidden="1" customWidth="1"/>
    <col min="15638" max="15638" width="3.7109375" style="764" customWidth="1"/>
    <col min="15639" max="15639" width="11.140625" style="764" bestFit="1" customWidth="1"/>
    <col min="15640" max="15641" width="10.5703125" style="764"/>
    <col min="15642" max="15642" width="11.140625" style="764" customWidth="1"/>
    <col min="15643" max="15872" width="10.5703125" style="764"/>
    <col min="15873" max="15880" width="0" style="764" hidden="1" customWidth="1"/>
    <col min="15881" max="15881" width="3.7109375" style="764" customWidth="1"/>
    <col min="15882" max="15882" width="3.85546875" style="764" customWidth="1"/>
    <col min="15883" max="15883" width="3.7109375" style="764" customWidth="1"/>
    <col min="15884" max="15884" width="12.7109375" style="764" customWidth="1"/>
    <col min="15885" max="15885" width="52.7109375" style="764" customWidth="1"/>
    <col min="15886" max="15889" width="0" style="764" hidden="1" customWidth="1"/>
    <col min="15890" max="15890" width="12.28515625" style="764" customWidth="1"/>
    <col min="15891" max="15891" width="6.42578125" style="764" customWidth="1"/>
    <col min="15892" max="15892" width="12.28515625" style="764" customWidth="1"/>
    <col min="15893" max="15893" width="0" style="764" hidden="1" customWidth="1"/>
    <col min="15894" max="15894" width="3.7109375" style="764" customWidth="1"/>
    <col min="15895" max="15895" width="11.140625" style="764" bestFit="1" customWidth="1"/>
    <col min="15896" max="15897" width="10.5703125" style="764"/>
    <col min="15898" max="15898" width="11.140625" style="764" customWidth="1"/>
    <col min="15899" max="16128" width="10.5703125" style="764"/>
    <col min="16129" max="16136" width="0" style="764" hidden="1" customWidth="1"/>
    <col min="16137" max="16137" width="3.7109375" style="764" customWidth="1"/>
    <col min="16138" max="16138" width="3.85546875" style="764" customWidth="1"/>
    <col min="16139" max="16139" width="3.7109375" style="764" customWidth="1"/>
    <col min="16140" max="16140" width="12.7109375" style="764" customWidth="1"/>
    <col min="16141" max="16141" width="52.7109375" style="764" customWidth="1"/>
    <col min="16142" max="16145" width="0" style="764" hidden="1" customWidth="1"/>
    <col min="16146" max="16146" width="12.28515625" style="764" customWidth="1"/>
    <col min="16147" max="16147" width="6.42578125" style="764" customWidth="1"/>
    <col min="16148" max="16148" width="12.28515625" style="764" customWidth="1"/>
    <col min="16149" max="16149" width="0" style="764" hidden="1" customWidth="1"/>
    <col min="16150" max="16150" width="3.7109375" style="764" customWidth="1"/>
    <col min="16151" max="16151" width="11.140625" style="764" bestFit="1" customWidth="1"/>
    <col min="16152" max="16153" width="10.5703125" style="764"/>
    <col min="16154" max="16154" width="11.140625" style="764" customWidth="1"/>
    <col min="16155" max="16384" width="10.5703125" style="764"/>
  </cols>
  <sheetData>
    <row r="1" spans="1:34" hidden="1">
      <c r="Q1" s="733"/>
      <c r="R1" s="733"/>
    </row>
    <row r="2" spans="1:34" hidden="1">
      <c r="U2" s="733"/>
    </row>
    <row r="3" spans="1:34" hidden="1"/>
    <row r="4" spans="1:34" ht="3" customHeight="1">
      <c r="J4" s="651"/>
      <c r="K4" s="651"/>
      <c r="L4" s="719"/>
      <c r="M4" s="719"/>
      <c r="N4" s="719"/>
      <c r="O4" s="769"/>
      <c r="P4" s="769"/>
      <c r="Q4" s="769"/>
      <c r="R4" s="769"/>
      <c r="S4" s="769"/>
      <c r="T4" s="769"/>
      <c r="U4" s="769"/>
    </row>
    <row r="5" spans="1:34" ht="22.5" customHeight="1">
      <c r="J5" s="651"/>
      <c r="K5" s="651"/>
      <c r="L5" s="1166" t="s">
        <v>610</v>
      </c>
      <c r="M5" s="1166"/>
      <c r="N5" s="1166"/>
      <c r="O5" s="1166"/>
      <c r="P5" s="1166"/>
      <c r="Q5" s="1166"/>
      <c r="R5" s="1166"/>
      <c r="S5" s="1166"/>
      <c r="T5" s="1166"/>
      <c r="U5" s="629"/>
    </row>
    <row r="6" spans="1:34" ht="3" customHeight="1">
      <c r="J6" s="651"/>
      <c r="K6" s="651"/>
      <c r="L6" s="719"/>
      <c r="M6" s="719"/>
      <c r="N6" s="719"/>
      <c r="O6" s="720"/>
      <c r="P6" s="720"/>
      <c r="Q6" s="720"/>
      <c r="R6" s="720"/>
      <c r="S6" s="720"/>
      <c r="T6" s="720"/>
      <c r="U6" s="720"/>
      <c r="V6" s="769"/>
    </row>
    <row r="7" spans="1:34" ht="33.75">
      <c r="J7" s="651"/>
      <c r="K7" s="651"/>
      <c r="L7" s="719"/>
      <c r="M7" s="582" t="s">
        <v>724</v>
      </c>
      <c r="N7" s="719"/>
      <c r="O7" s="1190"/>
      <c r="P7" s="1191"/>
      <c r="Q7" s="1191"/>
      <c r="R7" s="1191"/>
      <c r="S7" s="1191"/>
      <c r="T7" s="1192"/>
      <c r="U7" s="732"/>
      <c r="V7" s="769"/>
    </row>
    <row r="8" spans="1:34" s="793" customFormat="1" ht="5.25">
      <c r="A8" s="773"/>
      <c r="B8" s="773"/>
      <c r="C8" s="773"/>
      <c r="D8" s="773"/>
      <c r="E8" s="773"/>
      <c r="F8" s="773"/>
      <c r="G8" s="772"/>
      <c r="H8" s="772"/>
      <c r="I8" s="759"/>
      <c r="J8" s="760"/>
      <c r="K8" s="760"/>
      <c r="L8" s="761"/>
      <c r="M8" s="761"/>
      <c r="N8" s="761"/>
      <c r="O8" s="796"/>
      <c r="P8" s="796"/>
      <c r="Q8" s="796"/>
      <c r="R8" s="796"/>
      <c r="S8" s="796"/>
      <c r="T8" s="796"/>
      <c r="U8" s="797"/>
      <c r="V8" s="798"/>
      <c r="X8" s="773"/>
      <c r="Y8" s="773"/>
      <c r="Z8" s="773"/>
      <c r="AA8" s="773"/>
      <c r="AB8" s="773"/>
      <c r="AC8" s="773"/>
      <c r="AD8" s="773"/>
      <c r="AE8" s="773"/>
      <c r="AF8" s="773"/>
      <c r="AG8" s="773"/>
      <c r="AH8" s="773"/>
    </row>
    <row r="9" spans="1:34" s="535" customFormat="1" ht="22.5">
      <c r="A9" s="736"/>
      <c r="B9" s="736"/>
      <c r="C9" s="736"/>
      <c r="D9" s="736"/>
      <c r="E9" s="736"/>
      <c r="F9" s="736"/>
      <c r="G9" s="736"/>
      <c r="H9" s="736"/>
      <c r="L9" s="464"/>
      <c r="M9" s="582" t="s">
        <v>484</v>
      </c>
      <c r="N9" s="631"/>
      <c r="O9" s="1172" t="str">
        <f>IF(NameOrPr_ch="",IF(NameOrPr="","",NameOrPr),NameOrPr_ch)</f>
        <v xml:space="preserve">Региональная служба по тарифам Ханты-Мансийского автономного округа - Югры </v>
      </c>
      <c r="P9" s="1172"/>
      <c r="Q9" s="1172"/>
      <c r="R9" s="1172"/>
      <c r="S9" s="1172"/>
      <c r="T9" s="1172"/>
      <c r="U9" s="732"/>
      <c r="V9" s="732"/>
      <c r="W9" s="484"/>
      <c r="X9" s="736"/>
      <c r="Y9" s="736"/>
      <c r="Z9" s="736"/>
      <c r="AA9" s="736"/>
      <c r="AB9" s="736"/>
      <c r="AC9" s="736"/>
      <c r="AD9" s="736"/>
      <c r="AE9" s="736"/>
      <c r="AF9" s="736"/>
      <c r="AG9" s="736"/>
      <c r="AH9" s="736"/>
    </row>
    <row r="10" spans="1:34" s="535" customFormat="1" ht="18.75">
      <c r="A10" s="736"/>
      <c r="B10" s="736"/>
      <c r="C10" s="736"/>
      <c r="D10" s="736"/>
      <c r="E10" s="736"/>
      <c r="F10" s="736"/>
      <c r="G10" s="736"/>
      <c r="H10" s="736"/>
      <c r="L10" s="464"/>
      <c r="M10" s="582" t="s">
        <v>575</v>
      </c>
      <c r="N10" s="631"/>
      <c r="O10" s="1172" t="str">
        <f>IF(datePr_ch="",IF(datePr="","",datePr),datePr_ch)</f>
        <v>17.11.2020</v>
      </c>
      <c r="P10" s="1172"/>
      <c r="Q10" s="1172"/>
      <c r="R10" s="1172"/>
      <c r="S10" s="1172"/>
      <c r="T10" s="1172"/>
      <c r="U10" s="732"/>
      <c r="V10" s="732"/>
      <c r="W10" s="484"/>
      <c r="X10" s="736"/>
      <c r="Y10" s="736"/>
      <c r="Z10" s="736"/>
      <c r="AA10" s="736"/>
      <c r="AB10" s="736"/>
      <c r="AC10" s="736"/>
      <c r="AD10" s="736"/>
      <c r="AE10" s="736"/>
      <c r="AF10" s="736"/>
      <c r="AG10" s="736"/>
      <c r="AH10" s="736"/>
    </row>
    <row r="11" spans="1:34" s="535" customFormat="1" ht="18.75">
      <c r="A11" s="736"/>
      <c r="B11" s="736"/>
      <c r="C11" s="736"/>
      <c r="D11" s="736"/>
      <c r="E11" s="736"/>
      <c r="F11" s="736"/>
      <c r="G11" s="736"/>
      <c r="H11" s="736"/>
      <c r="L11" s="726"/>
      <c r="M11" s="582" t="s">
        <v>574</v>
      </c>
      <c r="N11" s="631"/>
      <c r="O11" s="1172" t="str">
        <f>IF(numberPr_ch="",IF(numberPr="","",numberPr),numberPr_ch)</f>
        <v>59-нп</v>
      </c>
      <c r="P11" s="1172"/>
      <c r="Q11" s="1172"/>
      <c r="R11" s="1172"/>
      <c r="S11" s="1172"/>
      <c r="T11" s="1172"/>
      <c r="U11" s="732"/>
      <c r="V11" s="732"/>
      <c r="W11" s="484"/>
      <c r="X11" s="736"/>
      <c r="Y11" s="736"/>
      <c r="Z11" s="736"/>
      <c r="AA11" s="736"/>
      <c r="AB11" s="736"/>
      <c r="AC11" s="736"/>
      <c r="AD11" s="736"/>
      <c r="AE11" s="736"/>
      <c r="AF11" s="736"/>
      <c r="AG11" s="736"/>
      <c r="AH11" s="736"/>
    </row>
    <row r="12" spans="1:34" s="535" customFormat="1" ht="18.75">
      <c r="A12" s="736"/>
      <c r="B12" s="736"/>
      <c r="C12" s="736"/>
      <c r="D12" s="736"/>
      <c r="E12" s="736"/>
      <c r="F12" s="736"/>
      <c r="G12" s="736"/>
      <c r="H12" s="736"/>
      <c r="L12" s="726"/>
      <c r="M12" s="582" t="s">
        <v>483</v>
      </c>
      <c r="N12" s="631"/>
      <c r="O12"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2" s="1172"/>
      <c r="Q12" s="1172"/>
      <c r="R12" s="1172"/>
      <c r="S12" s="1172"/>
      <c r="T12" s="1172"/>
      <c r="U12" s="732"/>
      <c r="V12" s="732"/>
      <c r="W12" s="484"/>
      <c r="X12" s="736"/>
      <c r="Y12" s="736"/>
      <c r="Z12" s="736"/>
      <c r="AA12" s="736"/>
      <c r="AB12" s="736"/>
      <c r="AC12" s="736"/>
      <c r="AD12" s="736"/>
      <c r="AE12" s="736"/>
      <c r="AF12" s="736"/>
      <c r="AG12" s="736"/>
      <c r="AH12" s="736"/>
    </row>
    <row r="13" spans="1:34" s="535" customFormat="1" ht="11.25">
      <c r="A13" s="736"/>
      <c r="B13" s="736"/>
      <c r="C13" s="736"/>
      <c r="D13" s="736"/>
      <c r="E13" s="736"/>
      <c r="F13" s="736"/>
      <c r="G13" s="736"/>
      <c r="H13" s="736"/>
      <c r="L13" s="1167"/>
      <c r="M13" s="1167"/>
      <c r="N13" s="744"/>
      <c r="O13" s="732"/>
      <c r="P13" s="732"/>
      <c r="Q13" s="732"/>
      <c r="R13" s="732"/>
      <c r="S13" s="732"/>
      <c r="T13" s="732"/>
      <c r="U13" s="735" t="s">
        <v>358</v>
      </c>
      <c r="X13" s="736"/>
      <c r="Y13" s="736"/>
      <c r="Z13" s="736"/>
      <c r="AA13" s="736"/>
      <c r="AB13" s="736"/>
      <c r="AC13" s="736"/>
      <c r="AD13" s="736"/>
      <c r="AE13" s="736"/>
      <c r="AF13" s="736"/>
      <c r="AG13" s="736"/>
      <c r="AH13" s="736"/>
    </row>
    <row r="14" spans="1:34">
      <c r="J14" s="651"/>
      <c r="K14" s="651"/>
      <c r="L14" s="719"/>
      <c r="M14" s="719"/>
      <c r="N14" s="467"/>
      <c r="O14" s="1173"/>
      <c r="P14" s="1173"/>
      <c r="Q14" s="1173"/>
      <c r="R14" s="1173"/>
      <c r="S14" s="1173"/>
      <c r="T14" s="1173"/>
      <c r="U14" s="1173"/>
    </row>
    <row r="15" spans="1:34">
      <c r="J15" s="651"/>
      <c r="K15" s="651"/>
      <c r="L15" s="1104" t="s">
        <v>436</v>
      </c>
      <c r="M15" s="1104"/>
      <c r="N15" s="1104"/>
      <c r="O15" s="1104"/>
      <c r="P15" s="1104"/>
      <c r="Q15" s="1104"/>
      <c r="R15" s="1104"/>
      <c r="S15" s="1104"/>
      <c r="T15" s="1104"/>
      <c r="U15" s="1104"/>
      <c r="V15" s="1104"/>
      <c r="W15" s="1104" t="s">
        <v>437</v>
      </c>
    </row>
    <row r="16" spans="1:34" ht="14.25" customHeight="1">
      <c r="J16" s="651"/>
      <c r="K16" s="651"/>
      <c r="L16" s="1179" t="s">
        <v>88</v>
      </c>
      <c r="M16" s="1179" t="s">
        <v>618</v>
      </c>
      <c r="N16" s="626"/>
      <c r="O16" s="1180" t="s">
        <v>620</v>
      </c>
      <c r="P16" s="1181"/>
      <c r="Q16" s="1181"/>
      <c r="R16" s="1181"/>
      <c r="S16" s="1181"/>
      <c r="T16" s="1182"/>
      <c r="U16" s="1163" t="s">
        <v>326</v>
      </c>
      <c r="V16" s="1176" t="s">
        <v>260</v>
      </c>
      <c r="W16" s="1104"/>
    </row>
    <row r="17" spans="1:36" ht="14.25" customHeight="1">
      <c r="J17" s="651"/>
      <c r="K17" s="651"/>
      <c r="L17" s="1179"/>
      <c r="M17" s="1179"/>
      <c r="N17" s="627"/>
      <c r="O17" s="1185" t="s">
        <v>584</v>
      </c>
      <c r="P17" s="1183" t="s">
        <v>256</v>
      </c>
      <c r="Q17" s="1184"/>
      <c r="R17" s="1160" t="s">
        <v>633</v>
      </c>
      <c r="S17" s="1161"/>
      <c r="T17" s="1162"/>
      <c r="U17" s="1164"/>
      <c r="V17" s="1177"/>
      <c r="W17" s="1104"/>
    </row>
    <row r="18" spans="1:36" ht="33.75" customHeight="1">
      <c r="J18" s="651"/>
      <c r="K18" s="651"/>
      <c r="L18" s="1179"/>
      <c r="M18" s="1179"/>
      <c r="N18" s="628"/>
      <c r="O18" s="1186"/>
      <c r="P18" s="721" t="s">
        <v>585</v>
      </c>
      <c r="Q18" s="721" t="s">
        <v>5</v>
      </c>
      <c r="R18" s="745" t="s">
        <v>259</v>
      </c>
      <c r="S18" s="1174" t="s">
        <v>258</v>
      </c>
      <c r="T18" s="1175"/>
      <c r="U18" s="1165"/>
      <c r="V18" s="1178"/>
      <c r="W18" s="1104"/>
    </row>
    <row r="19" spans="1:36">
      <c r="J19" s="651"/>
      <c r="K19" s="534">
        <v>1</v>
      </c>
      <c r="L19" s="612" t="s">
        <v>89</v>
      </c>
      <c r="M19" s="612" t="s">
        <v>48</v>
      </c>
      <c r="N19" s="614" t="str">
        <f ca="1">OFFSET(N19,0,-1)</f>
        <v>2</v>
      </c>
      <c r="O19" s="743">
        <f ca="1">OFFSET(O19,0,-1)+1</f>
        <v>3</v>
      </c>
      <c r="P19" s="743">
        <f ca="1">OFFSET(P19,0,-1)+1</f>
        <v>4</v>
      </c>
      <c r="Q19" s="743">
        <f ca="1">OFFSET(Q19,0,-1)+1</f>
        <v>5</v>
      </c>
      <c r="R19" s="743">
        <f ca="1">OFFSET(R19,0,-1)+1</f>
        <v>6</v>
      </c>
      <c r="S19" s="1168">
        <f ca="1">OFFSET(S19,0,-1)+1</f>
        <v>7</v>
      </c>
      <c r="T19" s="1168"/>
      <c r="U19" s="743">
        <f ca="1">OFFSET(U19,0,-2)+1</f>
        <v>8</v>
      </c>
      <c r="V19" s="614">
        <f ca="1">OFFSET(V19,0,-1)</f>
        <v>8</v>
      </c>
      <c r="W19" s="743">
        <f ca="1">OFFSET(W19,0,-1)+1</f>
        <v>9</v>
      </c>
    </row>
    <row r="20" spans="1:36" ht="22.5">
      <c r="A20" s="1152">
        <v>1</v>
      </c>
      <c r="B20" s="848"/>
      <c r="C20" s="848"/>
      <c r="D20" s="848"/>
      <c r="E20" s="849"/>
      <c r="F20" s="850"/>
      <c r="G20" s="850"/>
      <c r="H20" s="850"/>
      <c r="I20" s="851"/>
      <c r="J20" s="846"/>
      <c r="K20" s="853"/>
      <c r="L20" s="746">
        <f>mergeValue(A20)</f>
        <v>1</v>
      </c>
      <c r="M20" s="606" t="s">
        <v>19</v>
      </c>
      <c r="N20" s="611"/>
      <c r="O20" s="1153"/>
      <c r="P20" s="1153"/>
      <c r="Q20" s="1153"/>
      <c r="R20" s="1153"/>
      <c r="S20" s="1153"/>
      <c r="T20" s="1153"/>
      <c r="U20" s="1153"/>
      <c r="V20" s="1153"/>
      <c r="W20" s="595" t="s">
        <v>458</v>
      </c>
      <c r="Y20" s="794"/>
      <c r="Z20" s="794" t="str">
        <f t="shared" ref="Z20:Z33" si="0">IF(M20="","",M20 )</f>
        <v>Наименование тарифа</v>
      </c>
      <c r="AA20" s="794"/>
      <c r="AB20" s="794"/>
      <c r="AC20" s="794"/>
      <c r="AI20" s="773"/>
      <c r="AJ20" s="773"/>
    </row>
    <row r="21" spans="1:36" ht="22.5">
      <c r="A21" s="1152"/>
      <c r="B21" s="1152">
        <v>1</v>
      </c>
      <c r="C21" s="848"/>
      <c r="D21" s="848"/>
      <c r="E21" s="850"/>
      <c r="F21" s="850"/>
      <c r="G21" s="850"/>
      <c r="H21" s="850"/>
      <c r="I21" s="845"/>
      <c r="J21" s="844"/>
      <c r="K21" s="847"/>
      <c r="L21" s="746" t="str">
        <f>mergeValue(A21) &amp;"."&amp; mergeValue(B21)</f>
        <v>1.1</v>
      </c>
      <c r="M21" s="657" t="s">
        <v>15</v>
      </c>
      <c r="N21" s="611"/>
      <c r="O21" s="1153"/>
      <c r="P21" s="1153"/>
      <c r="Q21" s="1153"/>
      <c r="R21" s="1153"/>
      <c r="S21" s="1153"/>
      <c r="T21" s="1153"/>
      <c r="U21" s="1153"/>
      <c r="V21" s="1153"/>
      <c r="W21" s="595" t="s">
        <v>459</v>
      </c>
      <c r="Y21" s="794"/>
      <c r="Z21" s="794" t="str">
        <f t="shared" si="0"/>
        <v>Территория действия тарифа</v>
      </c>
      <c r="AA21" s="794"/>
      <c r="AB21" s="794"/>
      <c r="AC21" s="794"/>
      <c r="AI21" s="773"/>
      <c r="AJ21" s="773"/>
    </row>
    <row r="22" spans="1:36" ht="22.5">
      <c r="A22" s="1152"/>
      <c r="B22" s="1152"/>
      <c r="C22" s="1152">
        <v>1</v>
      </c>
      <c r="D22" s="848"/>
      <c r="E22" s="850"/>
      <c r="F22" s="850"/>
      <c r="G22" s="850"/>
      <c r="H22" s="850"/>
      <c r="I22" s="852"/>
      <c r="J22" s="844"/>
      <c r="K22" s="847"/>
      <c r="L22" s="746" t="str">
        <f>mergeValue(A22) &amp;"."&amp; mergeValue(B22)&amp;"."&amp; mergeValue(C22)</f>
        <v>1.1.1</v>
      </c>
      <c r="M22" s="658" t="s">
        <v>6</v>
      </c>
      <c r="N22" s="611"/>
      <c r="O22" s="1153"/>
      <c r="P22" s="1153"/>
      <c r="Q22" s="1153"/>
      <c r="R22" s="1153"/>
      <c r="S22" s="1153"/>
      <c r="T22" s="1153"/>
      <c r="U22" s="1153"/>
      <c r="V22" s="1153"/>
      <c r="W22" s="595" t="s">
        <v>612</v>
      </c>
      <c r="Y22" s="794"/>
      <c r="Z22" s="794" t="str">
        <f t="shared" si="0"/>
        <v xml:space="preserve">Наименование системы теплоснабжения </v>
      </c>
      <c r="AA22" s="794"/>
      <c r="AB22" s="794"/>
      <c r="AC22" s="794"/>
      <c r="AI22" s="773"/>
      <c r="AJ22" s="773"/>
    </row>
    <row r="23" spans="1:36" ht="22.5">
      <c r="A23" s="1152"/>
      <c r="B23" s="1152"/>
      <c r="C23" s="1152"/>
      <c r="D23" s="1152">
        <v>1</v>
      </c>
      <c r="E23" s="850"/>
      <c r="F23" s="850"/>
      <c r="G23" s="850"/>
      <c r="H23" s="850"/>
      <c r="I23" s="852"/>
      <c r="J23" s="844"/>
      <c r="K23" s="847"/>
      <c r="L23" s="746" t="str">
        <f>mergeValue(A23) &amp;"."&amp; mergeValue(B23)&amp;"."&amp; mergeValue(C23)&amp;"."&amp; mergeValue(D23)</f>
        <v>1.1.1.1</v>
      </c>
      <c r="M23" s="659" t="s">
        <v>21</v>
      </c>
      <c r="N23" s="611"/>
      <c r="O23" s="1153"/>
      <c r="P23" s="1153"/>
      <c r="Q23" s="1153"/>
      <c r="R23" s="1153"/>
      <c r="S23" s="1153"/>
      <c r="T23" s="1153"/>
      <c r="U23" s="1153"/>
      <c r="V23" s="1153"/>
      <c r="W23" s="595" t="s">
        <v>613</v>
      </c>
      <c r="Y23" s="794"/>
      <c r="Z23" s="794" t="str">
        <f t="shared" si="0"/>
        <v xml:space="preserve">Источник тепловой энергии  </v>
      </c>
      <c r="AA23" s="794"/>
      <c r="AB23" s="794"/>
      <c r="AC23" s="794"/>
      <c r="AI23" s="773"/>
      <c r="AJ23" s="773"/>
    </row>
    <row r="24" spans="1:36" ht="101.25">
      <c r="A24" s="1152"/>
      <c r="B24" s="1152"/>
      <c r="C24" s="1152"/>
      <c r="D24" s="1152"/>
      <c r="E24" s="1152">
        <v>1</v>
      </c>
      <c r="F24" s="850"/>
      <c r="G24" s="850"/>
      <c r="H24" s="848">
        <v>1</v>
      </c>
      <c r="I24" s="1152">
        <v>1</v>
      </c>
      <c r="J24" s="850"/>
      <c r="K24" s="855"/>
      <c r="L24" s="746" t="str">
        <f>mergeValue(A24) &amp;"."&amp; mergeValue(B24)&amp;"."&amp; mergeValue(C24)&amp;"."&amp; mergeValue(D24)&amp;"."&amp; mergeValue(E24)</f>
        <v>1.1.1.1.1</v>
      </c>
      <c r="M24" s="519" t="s">
        <v>8</v>
      </c>
      <c r="N24" s="611"/>
      <c r="O24" s="1154"/>
      <c r="P24" s="1154"/>
      <c r="Q24" s="1154"/>
      <c r="R24" s="1154"/>
      <c r="S24" s="1154"/>
      <c r="T24" s="1154"/>
      <c r="U24" s="1154"/>
      <c r="V24" s="1154"/>
      <c r="W24" s="595" t="s">
        <v>617</v>
      </c>
      <c r="Y24" s="794"/>
      <c r="Z24" s="794" t="str">
        <f t="shared" si="0"/>
        <v>Схема подключения теплопотребляющей установки к коллектору источника тепловой энергии</v>
      </c>
      <c r="AA24" s="794"/>
      <c r="AB24" s="794"/>
      <c r="AC24" s="794"/>
      <c r="AI24" s="773"/>
      <c r="AJ24" s="773"/>
    </row>
    <row r="25" spans="1:36" ht="90">
      <c r="A25" s="1152"/>
      <c r="B25" s="1152"/>
      <c r="C25" s="1152"/>
      <c r="D25" s="1152"/>
      <c r="E25" s="1152"/>
      <c r="F25" s="1152">
        <v>1</v>
      </c>
      <c r="G25" s="848"/>
      <c r="H25" s="848"/>
      <c r="I25" s="1152"/>
      <c r="J25" s="1152">
        <v>1</v>
      </c>
      <c r="K25" s="856"/>
      <c r="L25" s="746" t="str">
        <f>mergeValue(A25) &amp;"."&amp; mergeValue(B25)&amp;"."&amp; mergeValue(C25)&amp;"."&amp; mergeValue(D25)&amp;"."&amp; mergeValue(E25)&amp;"."&amp; mergeValue(F25)</f>
        <v>1.1.1.1.1.1</v>
      </c>
      <c r="M25" s="520" t="s">
        <v>9</v>
      </c>
      <c r="N25" s="611"/>
      <c r="O25" s="1154"/>
      <c r="P25" s="1154"/>
      <c r="Q25" s="1154"/>
      <c r="R25" s="1154"/>
      <c r="S25" s="1154"/>
      <c r="T25" s="1154"/>
      <c r="U25" s="1154"/>
      <c r="V25" s="1154"/>
      <c r="W25" s="595" t="s">
        <v>615</v>
      </c>
      <c r="Y25" s="794"/>
      <c r="Z25" s="794" t="str">
        <f t="shared" si="0"/>
        <v>Группа потребителей</v>
      </c>
      <c r="AA25" s="794"/>
      <c r="AB25" s="794"/>
      <c r="AC25" s="794"/>
      <c r="AI25" s="773"/>
      <c r="AJ25" s="773"/>
    </row>
    <row r="26" spans="1:36" ht="189" customHeight="1">
      <c r="A26" s="1152"/>
      <c r="B26" s="1152"/>
      <c r="C26" s="1152"/>
      <c r="D26" s="1152"/>
      <c r="E26" s="1152"/>
      <c r="F26" s="1152"/>
      <c r="G26" s="848">
        <v>1</v>
      </c>
      <c r="H26" s="848"/>
      <c r="I26" s="1152"/>
      <c r="J26" s="1152"/>
      <c r="K26" s="856">
        <v>1</v>
      </c>
      <c r="L26" s="746" t="str">
        <f>mergeValue(A26) &amp;"."&amp; mergeValue(B26)&amp;"."&amp; mergeValue(C26)&amp;"."&amp; mergeValue(D26)&amp;"."&amp; mergeValue(E26)&amp;"."&amp; mergeValue(F26)&amp;"."&amp; mergeValue(G26)</f>
        <v>1.1.1.1.1.1.1</v>
      </c>
      <c r="M26" s="1034"/>
      <c r="N26" s="611"/>
      <c r="O26" s="728"/>
      <c r="P26" s="728"/>
      <c r="Q26" s="1059"/>
      <c r="R26" s="1158"/>
      <c r="S26" s="1159" t="s">
        <v>81</v>
      </c>
      <c r="T26" s="1158"/>
      <c r="U26" s="1159" t="s">
        <v>82</v>
      </c>
      <c r="V26" s="728"/>
      <c r="W26" s="1169" t="s">
        <v>634</v>
      </c>
      <c r="X26" s="773" t="str">
        <f>strCheckDate(O27:V27)</f>
        <v/>
      </c>
      <c r="Y26" s="794"/>
      <c r="Z26" s="794" t="str">
        <f t="shared" si="0"/>
        <v/>
      </c>
      <c r="AA26" s="794"/>
      <c r="AB26" s="794"/>
      <c r="AC26" s="794"/>
      <c r="AI26" s="773"/>
      <c r="AJ26" s="773"/>
    </row>
    <row r="27" spans="1:36" ht="11.25" hidden="1">
      <c r="A27" s="1152"/>
      <c r="B27" s="1152"/>
      <c r="C27" s="1152"/>
      <c r="D27" s="1152"/>
      <c r="E27" s="1152"/>
      <c r="F27" s="1152"/>
      <c r="G27" s="848"/>
      <c r="H27" s="848"/>
      <c r="I27" s="1152"/>
      <c r="J27" s="1152"/>
      <c r="K27" s="856"/>
      <c r="L27" s="765"/>
      <c r="M27" s="611"/>
      <c r="N27" s="611"/>
      <c r="O27" s="728"/>
      <c r="P27" s="728"/>
      <c r="Q27" s="734" t="str">
        <f>R26 &amp; "-" &amp; T26</f>
        <v>-</v>
      </c>
      <c r="R27" s="1158"/>
      <c r="S27" s="1159"/>
      <c r="T27" s="1158"/>
      <c r="U27" s="1159"/>
      <c r="V27" s="728"/>
      <c r="W27" s="1170"/>
      <c r="Y27" s="794"/>
      <c r="Z27" s="794" t="str">
        <f t="shared" si="0"/>
        <v/>
      </c>
      <c r="AA27" s="794"/>
      <c r="AB27" s="794"/>
      <c r="AC27" s="794"/>
      <c r="AI27" s="773"/>
      <c r="AJ27" s="773"/>
    </row>
    <row r="28" spans="1:36" ht="15" customHeight="1">
      <c r="A28" s="1152"/>
      <c r="B28" s="1152"/>
      <c r="C28" s="1152"/>
      <c r="D28" s="1152"/>
      <c r="E28" s="1152"/>
      <c r="F28" s="1152"/>
      <c r="G28" s="850"/>
      <c r="H28" s="848"/>
      <c r="I28" s="1152"/>
      <c r="J28" s="1152"/>
      <c r="K28" s="855"/>
      <c r="L28" s="653"/>
      <c r="M28" s="522" t="s">
        <v>24</v>
      </c>
      <c r="N28" s="730"/>
      <c r="O28" s="730"/>
      <c r="P28" s="730"/>
      <c r="Q28" s="730"/>
      <c r="R28" s="730"/>
      <c r="S28" s="730"/>
      <c r="T28" s="730"/>
      <c r="U28" s="730"/>
      <c r="V28" s="727"/>
      <c r="W28" s="1171"/>
      <c r="Y28" s="794"/>
      <c r="Z28" s="794" t="str">
        <f t="shared" si="0"/>
        <v>Добавить вид теплоносителя (параметры теплоносителя)</v>
      </c>
      <c r="AA28" s="794"/>
      <c r="AB28" s="794"/>
      <c r="AC28" s="794"/>
      <c r="AI28" s="773"/>
      <c r="AJ28" s="773"/>
    </row>
    <row r="29" spans="1:36" ht="15" customHeight="1">
      <c r="A29" s="1152"/>
      <c r="B29" s="1152"/>
      <c r="C29" s="1152"/>
      <c r="D29" s="1152"/>
      <c r="E29" s="1152"/>
      <c r="F29" s="850"/>
      <c r="G29" s="850"/>
      <c r="H29" s="848"/>
      <c r="I29" s="1152"/>
      <c r="J29" s="850"/>
      <c r="K29" s="855"/>
      <c r="L29" s="653"/>
      <c r="M29" s="521" t="s">
        <v>10</v>
      </c>
      <c r="N29" s="730"/>
      <c r="O29" s="730"/>
      <c r="P29" s="730"/>
      <c r="Q29" s="730"/>
      <c r="R29" s="730"/>
      <c r="S29" s="730"/>
      <c r="T29" s="730"/>
      <c r="U29" s="729"/>
      <c r="V29" s="730"/>
      <c r="W29" s="630"/>
      <c r="Y29" s="794"/>
      <c r="Z29" s="794" t="str">
        <f t="shared" si="0"/>
        <v>Добавить группу потребителей</v>
      </c>
      <c r="AA29" s="794"/>
      <c r="AB29" s="794"/>
      <c r="AC29" s="794"/>
      <c r="AI29" s="773"/>
      <c r="AJ29" s="773"/>
    </row>
    <row r="30" spans="1:36" ht="15" customHeight="1">
      <c r="A30" s="1152"/>
      <c r="B30" s="1152"/>
      <c r="C30" s="1152"/>
      <c r="D30" s="1152"/>
      <c r="E30" s="854"/>
      <c r="F30" s="850"/>
      <c r="G30" s="850"/>
      <c r="H30" s="850"/>
      <c r="I30" s="846"/>
      <c r="J30" s="843"/>
      <c r="K30" s="853"/>
      <c r="L30" s="653"/>
      <c r="M30" s="725" t="s">
        <v>11</v>
      </c>
      <c r="N30" s="730"/>
      <c r="O30" s="730"/>
      <c r="P30" s="730"/>
      <c r="Q30" s="730"/>
      <c r="R30" s="730"/>
      <c r="S30" s="730"/>
      <c r="T30" s="730"/>
      <c r="U30" s="729"/>
      <c r="V30" s="730"/>
      <c r="W30" s="630"/>
      <c r="Y30" s="794"/>
      <c r="Z30" s="794" t="str">
        <f t="shared" si="0"/>
        <v>Добавить схему подключения</v>
      </c>
      <c r="AA30" s="794"/>
      <c r="AB30" s="794"/>
      <c r="AC30" s="794"/>
      <c r="AI30" s="773"/>
      <c r="AJ30" s="773"/>
    </row>
    <row r="31" spans="1:36" ht="15" customHeight="1">
      <c r="A31" s="1152"/>
      <c r="B31" s="1152"/>
      <c r="C31" s="1152"/>
      <c r="D31" s="854"/>
      <c r="E31" s="854"/>
      <c r="F31" s="850"/>
      <c r="G31" s="850"/>
      <c r="H31" s="850"/>
      <c r="I31" s="846"/>
      <c r="J31" s="843"/>
      <c r="K31" s="853"/>
      <c r="L31" s="653"/>
      <c r="M31" s="724" t="s">
        <v>16</v>
      </c>
      <c r="N31" s="730"/>
      <c r="O31" s="730"/>
      <c r="P31" s="730"/>
      <c r="Q31" s="730"/>
      <c r="R31" s="730"/>
      <c r="S31" s="730"/>
      <c r="T31" s="730"/>
      <c r="U31" s="729"/>
      <c r="V31" s="730"/>
      <c r="W31" s="630"/>
      <c r="Y31" s="794"/>
      <c r="Z31" s="794" t="str">
        <f t="shared" si="0"/>
        <v>Добавить источник тепловой энергии</v>
      </c>
      <c r="AA31" s="794"/>
      <c r="AB31" s="794"/>
      <c r="AC31" s="794"/>
      <c r="AI31" s="773"/>
      <c r="AJ31" s="773"/>
    </row>
    <row r="32" spans="1:36" ht="15" customHeight="1">
      <c r="A32" s="1152"/>
      <c r="B32" s="1152"/>
      <c r="C32" s="854"/>
      <c r="D32" s="854"/>
      <c r="E32" s="854"/>
      <c r="F32" s="854"/>
      <c r="G32" s="859"/>
      <c r="H32" s="846"/>
      <c r="I32" s="857"/>
      <c r="J32" s="843"/>
      <c r="K32" s="858"/>
      <c r="L32" s="653"/>
      <c r="M32" s="723" t="s">
        <v>17</v>
      </c>
      <c r="N32" s="730"/>
      <c r="O32" s="730"/>
      <c r="P32" s="730"/>
      <c r="Q32" s="730"/>
      <c r="R32" s="730"/>
      <c r="S32" s="730"/>
      <c r="T32" s="730"/>
      <c r="U32" s="729"/>
      <c r="V32" s="730"/>
      <c r="W32" s="630"/>
      <c r="Y32" s="794"/>
      <c r="Z32" s="794" t="str">
        <f t="shared" si="0"/>
        <v>Добавить наименование системы теплоснабжения</v>
      </c>
      <c r="AA32" s="794"/>
      <c r="AB32" s="794"/>
      <c r="AC32" s="794"/>
      <c r="AI32" s="773"/>
      <c r="AJ32" s="773"/>
    </row>
    <row r="33" spans="1:36" ht="15" customHeight="1">
      <c r="A33" s="1152"/>
      <c r="B33" s="854"/>
      <c r="C33" s="854"/>
      <c r="D33" s="854"/>
      <c r="E33" s="854"/>
      <c r="F33" s="854"/>
      <c r="G33" s="859"/>
      <c r="H33" s="846"/>
      <c r="I33" s="846"/>
      <c r="J33" s="843"/>
      <c r="K33" s="853"/>
      <c r="L33" s="653"/>
      <c r="M33" s="698" t="s">
        <v>18</v>
      </c>
      <c r="N33" s="730"/>
      <c r="O33" s="730"/>
      <c r="P33" s="730"/>
      <c r="Q33" s="730"/>
      <c r="R33" s="730"/>
      <c r="S33" s="730"/>
      <c r="T33" s="730"/>
      <c r="U33" s="729"/>
      <c r="V33" s="730"/>
      <c r="W33" s="630"/>
      <c r="Y33" s="794"/>
      <c r="Z33" s="794" t="str">
        <f t="shared" si="0"/>
        <v>Добавить территорию действия тарифа</v>
      </c>
      <c r="AA33" s="794"/>
      <c r="AB33" s="794"/>
      <c r="AC33" s="794"/>
      <c r="AI33" s="773"/>
      <c r="AJ33" s="773"/>
    </row>
    <row r="34" spans="1:36" s="707" customFormat="1" ht="15" customHeight="1">
      <c r="A34" s="842"/>
      <c r="B34" s="842"/>
      <c r="C34" s="842"/>
      <c r="D34" s="842"/>
      <c r="E34" s="842"/>
      <c r="F34" s="842"/>
      <c r="G34" s="842"/>
      <c r="H34" s="842"/>
      <c r="I34" s="842"/>
      <c r="J34" s="842"/>
      <c r="K34" s="842"/>
      <c r="L34" s="457"/>
      <c r="M34" s="701" t="s">
        <v>294</v>
      </c>
      <c r="N34" s="730"/>
      <c r="O34" s="730"/>
      <c r="P34" s="730"/>
      <c r="Q34" s="730"/>
      <c r="R34" s="730"/>
      <c r="S34" s="730"/>
      <c r="T34" s="730"/>
      <c r="U34" s="729"/>
      <c r="V34" s="730"/>
      <c r="W34" s="630"/>
      <c r="X34" s="686"/>
      <c r="Y34" s="686"/>
      <c r="Z34" s="686"/>
      <c r="AA34" s="686"/>
      <c r="AB34" s="686"/>
      <c r="AC34" s="686"/>
      <c r="AD34" s="686"/>
      <c r="AE34" s="686"/>
      <c r="AF34" s="686"/>
      <c r="AG34" s="686"/>
      <c r="AH34" s="686"/>
    </row>
    <row r="35" spans="1:36" ht="11.25">
      <c r="A35" s="764"/>
      <c r="B35" s="764"/>
      <c r="C35" s="764"/>
      <c r="D35" s="764"/>
      <c r="E35" s="764"/>
      <c r="F35" s="764"/>
      <c r="G35" s="764"/>
      <c r="H35" s="764"/>
      <c r="I35" s="764"/>
      <c r="J35" s="764"/>
      <c r="K35" s="764"/>
      <c r="X35" s="764"/>
      <c r="Y35" s="764"/>
      <c r="Z35" s="764"/>
      <c r="AA35" s="764"/>
      <c r="AB35" s="764"/>
      <c r="AC35" s="764"/>
      <c r="AD35" s="764"/>
      <c r="AE35" s="764"/>
      <c r="AF35" s="764"/>
      <c r="AG35" s="764"/>
      <c r="AH35" s="764"/>
    </row>
    <row r="36" spans="1:36" ht="105.75" customHeight="1">
      <c r="L36" s="1">
        <v>1</v>
      </c>
      <c r="M36" s="1145" t="s">
        <v>611</v>
      </c>
      <c r="N36" s="1145"/>
      <c r="O36" s="1145"/>
      <c r="P36" s="1145"/>
      <c r="Q36" s="1145"/>
      <c r="R36" s="1145"/>
      <c r="S36" s="1145"/>
      <c r="T36" s="1145"/>
      <c r="U36" s="1145"/>
      <c r="V36" s="1145"/>
      <c r="W36" s="1145"/>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sheetPr codeName="List05_8">
    <tabColor indexed="22"/>
  </sheetPr>
  <dimension ref="A1:T19"/>
  <sheetViews>
    <sheetView showGridLines="0" topLeftCell="E1" zoomScaleNormal="100" workbookViewId="0"/>
  </sheetViews>
  <sheetFormatPr defaultColWidth="10.5703125" defaultRowHeight="14.25"/>
  <cols>
    <col min="1" max="1" width="3.7109375" style="556" hidden="1" customWidth="1"/>
    <col min="2" max="4" width="3.7109375" style="550" hidden="1" customWidth="1"/>
    <col min="5" max="5" width="3.7109375" style="495" customWidth="1"/>
    <col min="6" max="6" width="9.7109375" style="488" customWidth="1"/>
    <col min="7" max="7" width="37.7109375" style="488" customWidth="1"/>
    <col min="8" max="8" width="66.85546875" style="488" customWidth="1"/>
    <col min="9" max="9" width="115.7109375" style="488" customWidth="1"/>
    <col min="10" max="11" width="10.5703125" style="550"/>
    <col min="12" max="12" width="11.140625" style="550" customWidth="1"/>
    <col min="13" max="20" width="10.5703125" style="550"/>
    <col min="21" max="16384" width="10.5703125" style="488"/>
  </cols>
  <sheetData>
    <row r="1" spans="1:20" ht="3" customHeight="1">
      <c r="A1" s="556" t="s">
        <v>179</v>
      </c>
    </row>
    <row r="2" spans="1:20" ht="22.5">
      <c r="F2" s="1146" t="s">
        <v>473</v>
      </c>
      <c r="G2" s="1147"/>
      <c r="H2" s="1148"/>
      <c r="I2" s="605"/>
    </row>
    <row r="3" spans="1:20" ht="3" customHeight="1"/>
    <row r="4" spans="1:20" s="535" customFormat="1" ht="11.25">
      <c r="A4" s="555"/>
      <c r="B4" s="555"/>
      <c r="C4" s="555"/>
      <c r="D4" s="555"/>
      <c r="F4" s="1104" t="s">
        <v>436</v>
      </c>
      <c r="G4" s="1104"/>
      <c r="H4" s="1104"/>
      <c r="I4" s="1149" t="s">
        <v>437</v>
      </c>
      <c r="J4" s="555"/>
      <c r="K4" s="555"/>
      <c r="L4" s="555"/>
      <c r="M4" s="555"/>
      <c r="N4" s="555"/>
      <c r="O4" s="555"/>
      <c r="P4" s="555"/>
      <c r="Q4" s="555"/>
      <c r="R4" s="555"/>
      <c r="S4" s="555"/>
      <c r="T4" s="555"/>
    </row>
    <row r="5" spans="1:20" s="535" customFormat="1" ht="11.25" customHeight="1">
      <c r="A5" s="555"/>
      <c r="B5" s="555"/>
      <c r="C5" s="555"/>
      <c r="D5" s="555"/>
      <c r="F5" s="571" t="s">
        <v>88</v>
      </c>
      <c r="G5" s="583" t="s">
        <v>439</v>
      </c>
      <c r="H5" s="570" t="s">
        <v>424</v>
      </c>
      <c r="I5" s="1149"/>
      <c r="J5" s="555"/>
      <c r="K5" s="555"/>
      <c r="L5" s="555"/>
      <c r="M5" s="555"/>
      <c r="N5" s="555"/>
      <c r="O5" s="555"/>
      <c r="P5" s="555"/>
      <c r="Q5" s="555"/>
      <c r="R5" s="555"/>
      <c r="S5" s="555"/>
      <c r="T5" s="555"/>
    </row>
    <row r="6" spans="1:20" s="535" customFormat="1" ht="12" customHeight="1">
      <c r="A6" s="555"/>
      <c r="B6" s="555"/>
      <c r="C6" s="555"/>
      <c r="D6" s="555"/>
      <c r="F6" s="572" t="s">
        <v>89</v>
      </c>
      <c r="G6" s="574">
        <v>2</v>
      </c>
      <c r="H6" s="575">
        <v>3</v>
      </c>
      <c r="I6" s="573">
        <v>4</v>
      </c>
      <c r="J6" s="555">
        <v>4</v>
      </c>
      <c r="K6" s="555"/>
      <c r="L6" s="555"/>
      <c r="M6" s="555"/>
      <c r="N6" s="555"/>
      <c r="O6" s="555"/>
      <c r="P6" s="555"/>
      <c r="Q6" s="555"/>
      <c r="R6" s="555"/>
      <c r="S6" s="555"/>
      <c r="T6" s="555"/>
    </row>
    <row r="7" spans="1:20" s="535" customFormat="1" ht="18.75">
      <c r="A7" s="555"/>
      <c r="B7" s="555"/>
      <c r="C7" s="555"/>
      <c r="D7" s="555"/>
      <c r="F7" s="581">
        <v>1</v>
      </c>
      <c r="G7" s="597" t="s">
        <v>474</v>
      </c>
      <c r="H7" s="569" t="str">
        <f>IF(dateCh="","",dateCh)</f>
        <v>27.11.2020</v>
      </c>
      <c r="I7" s="546" t="s">
        <v>475</v>
      </c>
      <c r="J7" s="580"/>
      <c r="K7" s="555"/>
      <c r="L7" s="555"/>
      <c r="M7" s="555"/>
      <c r="N7" s="555"/>
      <c r="O7" s="555"/>
      <c r="P7" s="555"/>
      <c r="Q7" s="555"/>
      <c r="R7" s="555"/>
      <c r="S7" s="555"/>
      <c r="T7" s="555"/>
    </row>
    <row r="8" spans="1:20" s="535" customFormat="1" ht="45">
      <c r="A8" s="1150">
        <v>1</v>
      </c>
      <c r="B8" s="555"/>
      <c r="C8" s="555"/>
      <c r="D8" s="555"/>
      <c r="F8" s="581" t="str">
        <f>"2." &amp;mergeValue(A8)</f>
        <v>2.1</v>
      </c>
      <c r="G8" s="597" t="s">
        <v>476</v>
      </c>
      <c r="H8" s="569"/>
      <c r="I8" s="546" t="s">
        <v>569</v>
      </c>
      <c r="J8" s="580"/>
      <c r="K8" s="555"/>
      <c r="L8" s="555"/>
      <c r="M8" s="555"/>
      <c r="N8" s="555"/>
      <c r="O8" s="555"/>
      <c r="P8" s="555"/>
      <c r="Q8" s="555"/>
      <c r="R8" s="555"/>
      <c r="S8" s="555"/>
      <c r="T8" s="555"/>
    </row>
    <row r="9" spans="1:20" s="535" customFormat="1" ht="22.5">
      <c r="A9" s="1150"/>
      <c r="B9" s="555"/>
      <c r="C9" s="555"/>
      <c r="D9" s="555"/>
      <c r="F9" s="581" t="str">
        <f>"3." &amp;mergeValue(A9)</f>
        <v>3.1</v>
      </c>
      <c r="G9" s="597" t="s">
        <v>477</v>
      </c>
      <c r="H9" s="569"/>
      <c r="I9" s="546" t="s">
        <v>568</v>
      </c>
      <c r="J9" s="580"/>
      <c r="K9" s="555"/>
      <c r="L9" s="555"/>
      <c r="M9" s="555"/>
      <c r="N9" s="555"/>
      <c r="O9" s="555"/>
      <c r="P9" s="555"/>
      <c r="Q9" s="555"/>
      <c r="R9" s="555"/>
      <c r="S9" s="555"/>
      <c r="T9" s="555"/>
    </row>
    <row r="10" spans="1:20" s="535" customFormat="1" ht="22.5">
      <c r="A10" s="1150"/>
      <c r="B10" s="555"/>
      <c r="C10" s="555"/>
      <c r="D10" s="555"/>
      <c r="F10" s="581" t="str">
        <f>"4."&amp;mergeValue(A10)</f>
        <v>4.1</v>
      </c>
      <c r="G10" s="597" t="s">
        <v>478</v>
      </c>
      <c r="H10" s="570" t="s">
        <v>440</v>
      </c>
      <c r="I10" s="546"/>
      <c r="J10" s="580"/>
      <c r="K10" s="555"/>
      <c r="L10" s="555"/>
      <c r="M10" s="555"/>
      <c r="N10" s="555"/>
      <c r="O10" s="555"/>
      <c r="P10" s="555"/>
      <c r="Q10" s="555"/>
      <c r="R10" s="555"/>
      <c r="S10" s="555"/>
      <c r="T10" s="555"/>
    </row>
    <row r="11" spans="1:20" s="535" customFormat="1" ht="18.75">
      <c r="A11" s="1150"/>
      <c r="B11" s="1150">
        <v>1</v>
      </c>
      <c r="C11" s="588"/>
      <c r="D11" s="588"/>
      <c r="F11" s="581" t="str">
        <f>"4."&amp;mergeValue(A11) &amp;"."&amp;mergeValue(B11)</f>
        <v>4.1.1</v>
      </c>
      <c r="G11" s="576" t="s">
        <v>571</v>
      </c>
      <c r="H11" s="569" t="str">
        <f>IF(region_name="","",region_name)</f>
        <v>Ханты-Мансийский автономный округ</v>
      </c>
      <c r="I11" s="546" t="s">
        <v>481</v>
      </c>
      <c r="J11" s="580"/>
      <c r="K11" s="555"/>
      <c r="L11" s="555"/>
      <c r="M11" s="555"/>
      <c r="N11" s="555"/>
      <c r="O11" s="555"/>
      <c r="P11" s="555"/>
      <c r="Q11" s="555"/>
      <c r="R11" s="555"/>
      <c r="S11" s="555"/>
      <c r="T11" s="555"/>
    </row>
    <row r="12" spans="1:20" s="535" customFormat="1" ht="22.5">
      <c r="A12" s="1150"/>
      <c r="B12" s="1150"/>
      <c r="C12" s="1150">
        <v>1</v>
      </c>
      <c r="D12" s="588"/>
      <c r="F12" s="581" t="str">
        <f>"4."&amp;mergeValue(A12) &amp;"."&amp;mergeValue(B12)&amp;"."&amp;mergeValue(C12)</f>
        <v>4.1.1.1</v>
      </c>
      <c r="G12" s="587" t="s">
        <v>479</v>
      </c>
      <c r="H12" s="569"/>
      <c r="I12" s="546" t="s">
        <v>482</v>
      </c>
      <c r="J12" s="580"/>
      <c r="K12" s="555"/>
      <c r="L12" s="555"/>
      <c r="M12" s="555"/>
      <c r="N12" s="555"/>
      <c r="O12" s="555"/>
      <c r="P12" s="555"/>
      <c r="Q12" s="555"/>
      <c r="R12" s="555"/>
      <c r="S12" s="555"/>
      <c r="T12" s="555"/>
    </row>
    <row r="13" spans="1:20" s="535" customFormat="1" ht="39" customHeight="1">
      <c r="A13" s="1150"/>
      <c r="B13" s="1150"/>
      <c r="C13" s="1150"/>
      <c r="D13" s="588">
        <v>1</v>
      </c>
      <c r="F13" s="581" t="str">
        <f>"4."&amp;mergeValue(A13) &amp;"."&amp;mergeValue(B13)&amp;"."&amp;mergeValue(C13)&amp;"."&amp;mergeValue(D13)</f>
        <v>4.1.1.1.1</v>
      </c>
      <c r="G13" s="598" t="s">
        <v>480</v>
      </c>
      <c r="H13" s="569"/>
      <c r="I13" s="1151" t="s">
        <v>570</v>
      </c>
      <c r="J13" s="580"/>
      <c r="K13" s="555"/>
      <c r="L13" s="555"/>
      <c r="M13" s="555"/>
      <c r="N13" s="555"/>
      <c r="O13" s="555"/>
      <c r="P13" s="555"/>
      <c r="Q13" s="555"/>
      <c r="R13" s="555"/>
      <c r="S13" s="555"/>
      <c r="T13" s="555"/>
    </row>
    <row r="14" spans="1:20" s="535" customFormat="1" ht="18.75">
      <c r="A14" s="1150"/>
      <c r="B14" s="1150"/>
      <c r="C14" s="1150"/>
      <c r="D14" s="588"/>
      <c r="F14" s="584"/>
      <c r="G14" s="515" t="s">
        <v>3</v>
      </c>
      <c r="H14" s="589"/>
      <c r="I14" s="1151"/>
      <c r="J14" s="580"/>
      <c r="K14" s="555"/>
      <c r="L14" s="555"/>
      <c r="M14" s="555"/>
      <c r="N14" s="555"/>
      <c r="O14" s="555"/>
      <c r="P14" s="555"/>
      <c r="Q14" s="555"/>
      <c r="R14" s="555"/>
      <c r="S14" s="555"/>
      <c r="T14" s="555"/>
    </row>
    <row r="15" spans="1:20" s="535" customFormat="1" ht="18.75">
      <c r="A15" s="1150"/>
      <c r="B15" s="1150"/>
      <c r="C15" s="588"/>
      <c r="D15" s="588"/>
      <c r="F15" s="599"/>
      <c r="G15" s="542" t="s">
        <v>385</v>
      </c>
      <c r="H15" s="600"/>
      <c r="I15" s="601"/>
      <c r="J15" s="580"/>
      <c r="K15" s="555"/>
      <c r="L15" s="555"/>
      <c r="M15" s="555"/>
      <c r="N15" s="555"/>
      <c r="O15" s="555"/>
      <c r="P15" s="555"/>
      <c r="Q15" s="555"/>
      <c r="R15" s="555"/>
      <c r="S15" s="555"/>
      <c r="T15" s="555"/>
    </row>
    <row r="16" spans="1:20" s="535" customFormat="1" ht="18.75">
      <c r="A16" s="1150"/>
      <c r="B16" s="555"/>
      <c r="C16" s="555"/>
      <c r="D16" s="555"/>
      <c r="F16" s="584"/>
      <c r="G16" s="523" t="s">
        <v>488</v>
      </c>
      <c r="H16" s="585"/>
      <c r="I16" s="586"/>
      <c r="J16" s="580"/>
      <c r="K16" s="555"/>
      <c r="L16" s="555"/>
      <c r="M16" s="555"/>
      <c r="N16" s="555"/>
      <c r="O16" s="555"/>
      <c r="P16" s="555"/>
      <c r="Q16" s="555"/>
      <c r="R16" s="555"/>
      <c r="S16" s="555"/>
      <c r="T16" s="555"/>
    </row>
    <row r="17" spans="1:20" s="535" customFormat="1" ht="18.75">
      <c r="A17" s="555"/>
      <c r="B17" s="555"/>
      <c r="C17" s="555"/>
      <c r="D17" s="555"/>
      <c r="F17" s="584"/>
      <c r="G17" s="530" t="s">
        <v>487</v>
      </c>
      <c r="H17" s="585"/>
      <c r="I17" s="586"/>
      <c r="J17" s="580"/>
      <c r="K17" s="555"/>
      <c r="L17" s="555"/>
      <c r="M17" s="555"/>
      <c r="N17" s="555"/>
      <c r="O17" s="555"/>
      <c r="P17" s="555"/>
      <c r="Q17" s="555"/>
      <c r="R17" s="555"/>
      <c r="S17" s="555"/>
      <c r="T17" s="555"/>
    </row>
    <row r="18" spans="1:20" s="578" customFormat="1" ht="3" customHeight="1">
      <c r="A18" s="579"/>
      <c r="B18" s="579"/>
      <c r="C18" s="579"/>
      <c r="D18" s="579"/>
      <c r="F18" s="590"/>
      <c r="G18" s="591"/>
      <c r="H18" s="592"/>
      <c r="I18" s="593"/>
      <c r="J18" s="579"/>
      <c r="K18" s="579"/>
      <c r="L18" s="579"/>
      <c r="M18" s="579"/>
      <c r="N18" s="579"/>
      <c r="O18" s="579"/>
      <c r="P18" s="579"/>
      <c r="Q18" s="579"/>
      <c r="R18" s="579"/>
      <c r="S18" s="579"/>
      <c r="T18" s="579"/>
    </row>
    <row r="19" spans="1:20" s="578" customFormat="1" ht="15" customHeight="1">
      <c r="A19" s="579"/>
      <c r="B19" s="579"/>
      <c r="C19" s="579"/>
      <c r="D19" s="579"/>
      <c r="F19" s="577"/>
      <c r="G19" s="1145" t="s">
        <v>572</v>
      </c>
      <c r="H19" s="1145"/>
      <c r="I19" s="559"/>
      <c r="J19" s="579"/>
      <c r="K19" s="579"/>
      <c r="L19" s="579"/>
      <c r="M19" s="579"/>
      <c r="N19" s="579"/>
      <c r="O19" s="579"/>
      <c r="P19" s="579"/>
      <c r="Q19" s="579"/>
      <c r="R19" s="579"/>
      <c r="S19" s="579"/>
      <c r="T19" s="57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58" hidden="1" customWidth="1"/>
    <col min="7" max="8" width="9.140625" style="475" hidden="1" customWidth="1"/>
    <col min="9" max="9" width="3.7109375" style="448" customWidth="1"/>
    <col min="10" max="11" width="3.7109375" style="447" customWidth="1"/>
    <col min="12" max="12" width="12.7109375" style="441" customWidth="1"/>
    <col min="13" max="13" width="44.7109375" style="441" customWidth="1"/>
    <col min="14" max="14" width="1.7109375" style="441" hidden="1" customWidth="1"/>
    <col min="15" max="15" width="23.7109375" style="441" customWidth="1"/>
    <col min="16" max="17" width="1.7109375" style="441" hidden="1" customWidth="1"/>
    <col min="18" max="18" width="11.7109375" style="441" customWidth="1"/>
    <col min="19" max="19" width="3.7109375" style="441" customWidth="1"/>
    <col min="20" max="20" width="11.7109375" style="441" customWidth="1"/>
    <col min="21" max="21" width="8.5703125" style="441" hidden="1" customWidth="1"/>
    <col min="22" max="22" width="4.7109375" style="441" customWidth="1"/>
    <col min="23" max="23" width="115.7109375" style="441" customWidth="1"/>
    <col min="24" max="33" width="10.5703125" style="465"/>
    <col min="34" max="256" width="10.5703125" style="441"/>
    <col min="257" max="264" width="0" style="441" hidden="1" customWidth="1"/>
    <col min="265" max="267" width="3.7109375" style="441" customWidth="1"/>
    <col min="268" max="268" width="12.7109375" style="441" customWidth="1"/>
    <col min="269" max="269" width="51.140625" style="441" customWidth="1"/>
    <col min="270" max="270" width="0" style="441" hidden="1" customWidth="1"/>
    <col min="271" max="271" width="18.7109375" style="441" customWidth="1"/>
    <col min="272" max="273" width="0" style="441" hidden="1" customWidth="1"/>
    <col min="274" max="274" width="11.7109375" style="441" customWidth="1"/>
    <col min="275" max="275" width="6.42578125" style="441" bestFit="1" customWidth="1"/>
    <col min="276" max="276" width="11.7109375" style="441" customWidth="1"/>
    <col min="277" max="277" width="0" style="441" hidden="1" customWidth="1"/>
    <col min="278" max="278" width="3.7109375" style="441" customWidth="1"/>
    <col min="279" max="279" width="11.140625" style="441" bestFit="1" customWidth="1"/>
    <col min="280" max="512" width="10.5703125" style="441"/>
    <col min="513" max="520" width="0" style="441" hidden="1" customWidth="1"/>
    <col min="521" max="523" width="3.7109375" style="441" customWidth="1"/>
    <col min="524" max="524" width="12.7109375" style="441" customWidth="1"/>
    <col min="525" max="525" width="51.140625" style="441" customWidth="1"/>
    <col min="526" max="526" width="0" style="441" hidden="1" customWidth="1"/>
    <col min="527" max="527" width="18.7109375" style="441" customWidth="1"/>
    <col min="528" max="529" width="0" style="441" hidden="1" customWidth="1"/>
    <col min="530" max="530" width="11.7109375" style="441" customWidth="1"/>
    <col min="531" max="531" width="6.42578125" style="441" bestFit="1" customWidth="1"/>
    <col min="532" max="532" width="11.7109375" style="441" customWidth="1"/>
    <col min="533" max="533" width="0" style="441" hidden="1" customWidth="1"/>
    <col min="534" max="534" width="3.7109375" style="441" customWidth="1"/>
    <col min="535" max="535" width="11.140625" style="441" bestFit="1" customWidth="1"/>
    <col min="536" max="768" width="10.5703125" style="441"/>
    <col min="769" max="776" width="0" style="441" hidden="1" customWidth="1"/>
    <col min="777" max="779" width="3.7109375" style="441" customWidth="1"/>
    <col min="780" max="780" width="12.7109375" style="441" customWidth="1"/>
    <col min="781" max="781" width="51.140625" style="441" customWidth="1"/>
    <col min="782" max="782" width="0" style="441" hidden="1" customWidth="1"/>
    <col min="783" max="783" width="18.7109375" style="441" customWidth="1"/>
    <col min="784" max="785" width="0" style="441" hidden="1" customWidth="1"/>
    <col min="786" max="786" width="11.7109375" style="441" customWidth="1"/>
    <col min="787" max="787" width="6.42578125" style="441" bestFit="1" customWidth="1"/>
    <col min="788" max="788" width="11.7109375" style="441" customWidth="1"/>
    <col min="789" max="789" width="0" style="441" hidden="1" customWidth="1"/>
    <col min="790" max="790" width="3.7109375" style="441" customWidth="1"/>
    <col min="791" max="791" width="11.140625" style="441" bestFit="1" customWidth="1"/>
    <col min="792" max="1024" width="10.5703125" style="441"/>
    <col min="1025" max="1032" width="0" style="441" hidden="1" customWidth="1"/>
    <col min="1033" max="1035" width="3.7109375" style="441" customWidth="1"/>
    <col min="1036" max="1036" width="12.7109375" style="441" customWidth="1"/>
    <col min="1037" max="1037" width="51.140625" style="441" customWidth="1"/>
    <col min="1038" max="1038" width="0" style="441" hidden="1" customWidth="1"/>
    <col min="1039" max="1039" width="18.7109375" style="441" customWidth="1"/>
    <col min="1040" max="1041" width="0" style="441" hidden="1" customWidth="1"/>
    <col min="1042" max="1042" width="11.7109375" style="441" customWidth="1"/>
    <col min="1043" max="1043" width="6.42578125" style="441" bestFit="1" customWidth="1"/>
    <col min="1044" max="1044" width="11.7109375" style="441" customWidth="1"/>
    <col min="1045" max="1045" width="0" style="441" hidden="1" customWidth="1"/>
    <col min="1046" max="1046" width="3.7109375" style="441" customWidth="1"/>
    <col min="1047" max="1047" width="11.140625" style="441" bestFit="1" customWidth="1"/>
    <col min="1048" max="1280" width="10.5703125" style="441"/>
    <col min="1281" max="1288" width="0" style="441" hidden="1" customWidth="1"/>
    <col min="1289" max="1291" width="3.7109375" style="441" customWidth="1"/>
    <col min="1292" max="1292" width="12.7109375" style="441" customWidth="1"/>
    <col min="1293" max="1293" width="51.140625" style="441" customWidth="1"/>
    <col min="1294" max="1294" width="0" style="441" hidden="1" customWidth="1"/>
    <col min="1295" max="1295" width="18.7109375" style="441" customWidth="1"/>
    <col min="1296" max="1297" width="0" style="441" hidden="1" customWidth="1"/>
    <col min="1298" max="1298" width="11.7109375" style="441" customWidth="1"/>
    <col min="1299" max="1299" width="6.42578125" style="441" bestFit="1" customWidth="1"/>
    <col min="1300" max="1300" width="11.7109375" style="441" customWidth="1"/>
    <col min="1301" max="1301" width="0" style="441" hidden="1" customWidth="1"/>
    <col min="1302" max="1302" width="3.7109375" style="441" customWidth="1"/>
    <col min="1303" max="1303" width="11.140625" style="441" bestFit="1" customWidth="1"/>
    <col min="1304" max="1536" width="10.5703125" style="441"/>
    <col min="1537" max="1544" width="0" style="441" hidden="1" customWidth="1"/>
    <col min="1545" max="1547" width="3.7109375" style="441" customWidth="1"/>
    <col min="1548" max="1548" width="12.7109375" style="441" customWidth="1"/>
    <col min="1549" max="1549" width="51.140625" style="441" customWidth="1"/>
    <col min="1550" max="1550" width="0" style="441" hidden="1" customWidth="1"/>
    <col min="1551" max="1551" width="18.7109375" style="441" customWidth="1"/>
    <col min="1552" max="1553" width="0" style="441" hidden="1" customWidth="1"/>
    <col min="1554" max="1554" width="11.7109375" style="441" customWidth="1"/>
    <col min="1555" max="1555" width="6.42578125" style="441" bestFit="1" customWidth="1"/>
    <col min="1556" max="1556" width="11.7109375" style="441" customWidth="1"/>
    <col min="1557" max="1557" width="0" style="441" hidden="1" customWidth="1"/>
    <col min="1558" max="1558" width="3.7109375" style="441" customWidth="1"/>
    <col min="1559" max="1559" width="11.140625" style="441" bestFit="1" customWidth="1"/>
    <col min="1560" max="1792" width="10.5703125" style="441"/>
    <col min="1793" max="1800" width="0" style="441" hidden="1" customWidth="1"/>
    <col min="1801" max="1803" width="3.7109375" style="441" customWidth="1"/>
    <col min="1804" max="1804" width="12.7109375" style="441" customWidth="1"/>
    <col min="1805" max="1805" width="51.140625" style="441" customWidth="1"/>
    <col min="1806" max="1806" width="0" style="441" hidden="1" customWidth="1"/>
    <col min="1807" max="1807" width="18.7109375" style="441" customWidth="1"/>
    <col min="1808" max="1809" width="0" style="441" hidden="1" customWidth="1"/>
    <col min="1810" max="1810" width="11.7109375" style="441" customWidth="1"/>
    <col min="1811" max="1811" width="6.42578125" style="441" bestFit="1" customWidth="1"/>
    <col min="1812" max="1812" width="11.7109375" style="441" customWidth="1"/>
    <col min="1813" max="1813" width="0" style="441" hidden="1" customWidth="1"/>
    <col min="1814" max="1814" width="3.7109375" style="441" customWidth="1"/>
    <col min="1815" max="1815" width="11.140625" style="441" bestFit="1" customWidth="1"/>
    <col min="1816" max="2048" width="10.5703125" style="441"/>
    <col min="2049" max="2056" width="0" style="441" hidden="1" customWidth="1"/>
    <col min="2057" max="2059" width="3.7109375" style="441" customWidth="1"/>
    <col min="2060" max="2060" width="12.7109375" style="441" customWidth="1"/>
    <col min="2061" max="2061" width="51.140625" style="441" customWidth="1"/>
    <col min="2062" max="2062" width="0" style="441" hidden="1" customWidth="1"/>
    <col min="2063" max="2063" width="18.7109375" style="441" customWidth="1"/>
    <col min="2064" max="2065" width="0" style="441" hidden="1" customWidth="1"/>
    <col min="2066" max="2066" width="11.7109375" style="441" customWidth="1"/>
    <col min="2067" max="2067" width="6.42578125" style="441" bestFit="1" customWidth="1"/>
    <col min="2068" max="2068" width="11.7109375" style="441" customWidth="1"/>
    <col min="2069" max="2069" width="0" style="441" hidden="1" customWidth="1"/>
    <col min="2070" max="2070" width="3.7109375" style="441" customWidth="1"/>
    <col min="2071" max="2071" width="11.140625" style="441" bestFit="1" customWidth="1"/>
    <col min="2072" max="2304" width="10.5703125" style="441"/>
    <col min="2305" max="2312" width="0" style="441" hidden="1" customWidth="1"/>
    <col min="2313" max="2315" width="3.7109375" style="441" customWidth="1"/>
    <col min="2316" max="2316" width="12.7109375" style="441" customWidth="1"/>
    <col min="2317" max="2317" width="51.140625" style="441" customWidth="1"/>
    <col min="2318" max="2318" width="0" style="441" hidden="1" customWidth="1"/>
    <col min="2319" max="2319" width="18.7109375" style="441" customWidth="1"/>
    <col min="2320" max="2321" width="0" style="441" hidden="1" customWidth="1"/>
    <col min="2322" max="2322" width="11.7109375" style="441" customWidth="1"/>
    <col min="2323" max="2323" width="6.42578125" style="441" bestFit="1" customWidth="1"/>
    <col min="2324" max="2324" width="11.7109375" style="441" customWidth="1"/>
    <col min="2325" max="2325" width="0" style="441" hidden="1" customWidth="1"/>
    <col min="2326" max="2326" width="3.7109375" style="441" customWidth="1"/>
    <col min="2327" max="2327" width="11.140625" style="441" bestFit="1" customWidth="1"/>
    <col min="2328" max="2560" width="10.5703125" style="441"/>
    <col min="2561" max="2568" width="0" style="441" hidden="1" customWidth="1"/>
    <col min="2569" max="2571" width="3.7109375" style="441" customWidth="1"/>
    <col min="2572" max="2572" width="12.7109375" style="441" customWidth="1"/>
    <col min="2573" max="2573" width="51.140625" style="441" customWidth="1"/>
    <col min="2574" max="2574" width="0" style="441" hidden="1" customWidth="1"/>
    <col min="2575" max="2575" width="18.7109375" style="441" customWidth="1"/>
    <col min="2576" max="2577" width="0" style="441" hidden="1" customWidth="1"/>
    <col min="2578" max="2578" width="11.7109375" style="441" customWidth="1"/>
    <col min="2579" max="2579" width="6.42578125" style="441" bestFit="1" customWidth="1"/>
    <col min="2580" max="2580" width="11.7109375" style="441" customWidth="1"/>
    <col min="2581" max="2581" width="0" style="441" hidden="1" customWidth="1"/>
    <col min="2582" max="2582" width="3.7109375" style="441" customWidth="1"/>
    <col min="2583" max="2583" width="11.140625" style="441" bestFit="1" customWidth="1"/>
    <col min="2584" max="2816" width="10.5703125" style="441"/>
    <col min="2817" max="2824" width="0" style="441" hidden="1" customWidth="1"/>
    <col min="2825" max="2827" width="3.7109375" style="441" customWidth="1"/>
    <col min="2828" max="2828" width="12.7109375" style="441" customWidth="1"/>
    <col min="2829" max="2829" width="51.140625" style="441" customWidth="1"/>
    <col min="2830" max="2830" width="0" style="441" hidden="1" customWidth="1"/>
    <col min="2831" max="2831" width="18.7109375" style="441" customWidth="1"/>
    <col min="2832" max="2833" width="0" style="441" hidden="1" customWidth="1"/>
    <col min="2834" max="2834" width="11.7109375" style="441" customWidth="1"/>
    <col min="2835" max="2835" width="6.42578125" style="441" bestFit="1" customWidth="1"/>
    <col min="2836" max="2836" width="11.7109375" style="441" customWidth="1"/>
    <col min="2837" max="2837" width="0" style="441" hidden="1" customWidth="1"/>
    <col min="2838" max="2838" width="3.7109375" style="441" customWidth="1"/>
    <col min="2839" max="2839" width="11.140625" style="441" bestFit="1" customWidth="1"/>
    <col min="2840" max="3072" width="10.5703125" style="441"/>
    <col min="3073" max="3080" width="0" style="441" hidden="1" customWidth="1"/>
    <col min="3081" max="3083" width="3.7109375" style="441" customWidth="1"/>
    <col min="3084" max="3084" width="12.7109375" style="441" customWidth="1"/>
    <col min="3085" max="3085" width="51.140625" style="441" customWidth="1"/>
    <col min="3086" max="3086" width="0" style="441" hidden="1" customWidth="1"/>
    <col min="3087" max="3087" width="18.7109375" style="441" customWidth="1"/>
    <col min="3088" max="3089" width="0" style="441" hidden="1" customWidth="1"/>
    <col min="3090" max="3090" width="11.7109375" style="441" customWidth="1"/>
    <col min="3091" max="3091" width="6.42578125" style="441" bestFit="1" customWidth="1"/>
    <col min="3092" max="3092" width="11.7109375" style="441" customWidth="1"/>
    <col min="3093" max="3093" width="0" style="441" hidden="1" customWidth="1"/>
    <col min="3094" max="3094" width="3.7109375" style="441" customWidth="1"/>
    <col min="3095" max="3095" width="11.140625" style="441" bestFit="1" customWidth="1"/>
    <col min="3096" max="3328" width="10.5703125" style="441"/>
    <col min="3329" max="3336" width="0" style="441" hidden="1" customWidth="1"/>
    <col min="3337" max="3339" width="3.7109375" style="441" customWidth="1"/>
    <col min="3340" max="3340" width="12.7109375" style="441" customWidth="1"/>
    <col min="3341" max="3341" width="51.140625" style="441" customWidth="1"/>
    <col min="3342" max="3342" width="0" style="441" hidden="1" customWidth="1"/>
    <col min="3343" max="3343" width="18.7109375" style="441" customWidth="1"/>
    <col min="3344" max="3345" width="0" style="441" hidden="1" customWidth="1"/>
    <col min="3346" max="3346" width="11.7109375" style="441" customWidth="1"/>
    <col min="3347" max="3347" width="6.42578125" style="441" bestFit="1" customWidth="1"/>
    <col min="3348" max="3348" width="11.7109375" style="441" customWidth="1"/>
    <col min="3349" max="3349" width="0" style="441" hidden="1" customWidth="1"/>
    <col min="3350" max="3350" width="3.7109375" style="441" customWidth="1"/>
    <col min="3351" max="3351" width="11.140625" style="441" bestFit="1" customWidth="1"/>
    <col min="3352" max="3584" width="10.5703125" style="441"/>
    <col min="3585" max="3592" width="0" style="441" hidden="1" customWidth="1"/>
    <col min="3593" max="3595" width="3.7109375" style="441" customWidth="1"/>
    <col min="3596" max="3596" width="12.7109375" style="441" customWidth="1"/>
    <col min="3597" max="3597" width="51.140625" style="441" customWidth="1"/>
    <col min="3598" max="3598" width="0" style="441" hidden="1" customWidth="1"/>
    <col min="3599" max="3599" width="18.7109375" style="441" customWidth="1"/>
    <col min="3600" max="3601" width="0" style="441" hidden="1" customWidth="1"/>
    <col min="3602" max="3602" width="11.7109375" style="441" customWidth="1"/>
    <col min="3603" max="3603" width="6.42578125" style="441" bestFit="1" customWidth="1"/>
    <col min="3604" max="3604" width="11.7109375" style="441" customWidth="1"/>
    <col min="3605" max="3605" width="0" style="441" hidden="1" customWidth="1"/>
    <col min="3606" max="3606" width="3.7109375" style="441" customWidth="1"/>
    <col min="3607" max="3607" width="11.140625" style="441" bestFit="1" customWidth="1"/>
    <col min="3608" max="3840" width="10.5703125" style="441"/>
    <col min="3841" max="3848" width="0" style="441" hidden="1" customWidth="1"/>
    <col min="3849" max="3851" width="3.7109375" style="441" customWidth="1"/>
    <col min="3852" max="3852" width="12.7109375" style="441" customWidth="1"/>
    <col min="3853" max="3853" width="51.140625" style="441" customWidth="1"/>
    <col min="3854" max="3854" width="0" style="441" hidden="1" customWidth="1"/>
    <col min="3855" max="3855" width="18.7109375" style="441" customWidth="1"/>
    <col min="3856" max="3857" width="0" style="441" hidden="1" customWidth="1"/>
    <col min="3858" max="3858" width="11.7109375" style="441" customWidth="1"/>
    <col min="3859" max="3859" width="6.42578125" style="441" bestFit="1" customWidth="1"/>
    <col min="3860" max="3860" width="11.7109375" style="441" customWidth="1"/>
    <col min="3861" max="3861" width="0" style="441" hidden="1" customWidth="1"/>
    <col min="3862" max="3862" width="3.7109375" style="441" customWidth="1"/>
    <col min="3863" max="3863" width="11.140625" style="441" bestFit="1" customWidth="1"/>
    <col min="3864" max="4096" width="10.5703125" style="441"/>
    <col min="4097" max="4104" width="0" style="441" hidden="1" customWidth="1"/>
    <col min="4105" max="4107" width="3.7109375" style="441" customWidth="1"/>
    <col min="4108" max="4108" width="12.7109375" style="441" customWidth="1"/>
    <col min="4109" max="4109" width="51.140625" style="441" customWidth="1"/>
    <col min="4110" max="4110" width="0" style="441" hidden="1" customWidth="1"/>
    <col min="4111" max="4111" width="18.7109375" style="441" customWidth="1"/>
    <col min="4112" max="4113" width="0" style="441" hidden="1" customWidth="1"/>
    <col min="4114" max="4114" width="11.7109375" style="441" customWidth="1"/>
    <col min="4115" max="4115" width="6.42578125" style="441" bestFit="1" customWidth="1"/>
    <col min="4116" max="4116" width="11.7109375" style="441" customWidth="1"/>
    <col min="4117" max="4117" width="0" style="441" hidden="1" customWidth="1"/>
    <col min="4118" max="4118" width="3.7109375" style="441" customWidth="1"/>
    <col min="4119" max="4119" width="11.140625" style="441" bestFit="1" customWidth="1"/>
    <col min="4120" max="4352" width="10.5703125" style="441"/>
    <col min="4353" max="4360" width="0" style="441" hidden="1" customWidth="1"/>
    <col min="4361" max="4363" width="3.7109375" style="441" customWidth="1"/>
    <col min="4364" max="4364" width="12.7109375" style="441" customWidth="1"/>
    <col min="4365" max="4365" width="51.140625" style="441" customWidth="1"/>
    <col min="4366" max="4366" width="0" style="441" hidden="1" customWidth="1"/>
    <col min="4367" max="4367" width="18.7109375" style="441" customWidth="1"/>
    <col min="4368" max="4369" width="0" style="441" hidden="1" customWidth="1"/>
    <col min="4370" max="4370" width="11.7109375" style="441" customWidth="1"/>
    <col min="4371" max="4371" width="6.42578125" style="441" bestFit="1" customWidth="1"/>
    <col min="4372" max="4372" width="11.7109375" style="441" customWidth="1"/>
    <col min="4373" max="4373" width="0" style="441" hidden="1" customWidth="1"/>
    <col min="4374" max="4374" width="3.7109375" style="441" customWidth="1"/>
    <col min="4375" max="4375" width="11.140625" style="441" bestFit="1" customWidth="1"/>
    <col min="4376" max="4608" width="10.5703125" style="441"/>
    <col min="4609" max="4616" width="0" style="441" hidden="1" customWidth="1"/>
    <col min="4617" max="4619" width="3.7109375" style="441" customWidth="1"/>
    <col min="4620" max="4620" width="12.7109375" style="441" customWidth="1"/>
    <col min="4621" max="4621" width="51.140625" style="441" customWidth="1"/>
    <col min="4622" max="4622" width="0" style="441" hidden="1" customWidth="1"/>
    <col min="4623" max="4623" width="18.7109375" style="441" customWidth="1"/>
    <col min="4624" max="4625" width="0" style="441" hidden="1" customWidth="1"/>
    <col min="4626" max="4626" width="11.7109375" style="441" customWidth="1"/>
    <col min="4627" max="4627" width="6.42578125" style="441" bestFit="1" customWidth="1"/>
    <col min="4628" max="4628" width="11.7109375" style="441" customWidth="1"/>
    <col min="4629" max="4629" width="0" style="441" hidden="1" customWidth="1"/>
    <col min="4630" max="4630" width="3.7109375" style="441" customWidth="1"/>
    <col min="4631" max="4631" width="11.140625" style="441" bestFit="1" customWidth="1"/>
    <col min="4632" max="4864" width="10.5703125" style="441"/>
    <col min="4865" max="4872" width="0" style="441" hidden="1" customWidth="1"/>
    <col min="4873" max="4875" width="3.7109375" style="441" customWidth="1"/>
    <col min="4876" max="4876" width="12.7109375" style="441" customWidth="1"/>
    <col min="4877" max="4877" width="51.140625" style="441" customWidth="1"/>
    <col min="4878" max="4878" width="0" style="441" hidden="1" customWidth="1"/>
    <col min="4879" max="4879" width="18.7109375" style="441" customWidth="1"/>
    <col min="4880" max="4881" width="0" style="441" hidden="1" customWidth="1"/>
    <col min="4882" max="4882" width="11.7109375" style="441" customWidth="1"/>
    <col min="4883" max="4883" width="6.42578125" style="441" bestFit="1" customWidth="1"/>
    <col min="4884" max="4884" width="11.7109375" style="441" customWidth="1"/>
    <col min="4885" max="4885" width="0" style="441" hidden="1" customWidth="1"/>
    <col min="4886" max="4886" width="3.7109375" style="441" customWidth="1"/>
    <col min="4887" max="4887" width="11.140625" style="441" bestFit="1" customWidth="1"/>
    <col min="4888" max="5120" width="10.5703125" style="441"/>
    <col min="5121" max="5128" width="0" style="441" hidden="1" customWidth="1"/>
    <col min="5129" max="5131" width="3.7109375" style="441" customWidth="1"/>
    <col min="5132" max="5132" width="12.7109375" style="441" customWidth="1"/>
    <col min="5133" max="5133" width="51.140625" style="441" customWidth="1"/>
    <col min="5134" max="5134" width="0" style="441" hidden="1" customWidth="1"/>
    <col min="5135" max="5135" width="18.7109375" style="441" customWidth="1"/>
    <col min="5136" max="5137" width="0" style="441" hidden="1" customWidth="1"/>
    <col min="5138" max="5138" width="11.7109375" style="441" customWidth="1"/>
    <col min="5139" max="5139" width="6.42578125" style="441" bestFit="1" customWidth="1"/>
    <col min="5140" max="5140" width="11.7109375" style="441" customWidth="1"/>
    <col min="5141" max="5141" width="0" style="441" hidden="1" customWidth="1"/>
    <col min="5142" max="5142" width="3.7109375" style="441" customWidth="1"/>
    <col min="5143" max="5143" width="11.140625" style="441" bestFit="1" customWidth="1"/>
    <col min="5144" max="5376" width="10.5703125" style="441"/>
    <col min="5377" max="5384" width="0" style="441" hidden="1" customWidth="1"/>
    <col min="5385" max="5387" width="3.7109375" style="441" customWidth="1"/>
    <col min="5388" max="5388" width="12.7109375" style="441" customWidth="1"/>
    <col min="5389" max="5389" width="51.140625" style="441" customWidth="1"/>
    <col min="5390" max="5390" width="0" style="441" hidden="1" customWidth="1"/>
    <col min="5391" max="5391" width="18.7109375" style="441" customWidth="1"/>
    <col min="5392" max="5393" width="0" style="441" hidden="1" customWidth="1"/>
    <col min="5394" max="5394" width="11.7109375" style="441" customWidth="1"/>
    <col min="5395" max="5395" width="6.42578125" style="441" bestFit="1" customWidth="1"/>
    <col min="5396" max="5396" width="11.7109375" style="441" customWidth="1"/>
    <col min="5397" max="5397" width="0" style="441" hidden="1" customWidth="1"/>
    <col min="5398" max="5398" width="3.7109375" style="441" customWidth="1"/>
    <col min="5399" max="5399" width="11.140625" style="441" bestFit="1" customWidth="1"/>
    <col min="5400" max="5632" width="10.5703125" style="441"/>
    <col min="5633" max="5640" width="0" style="441" hidden="1" customWidth="1"/>
    <col min="5641" max="5643" width="3.7109375" style="441" customWidth="1"/>
    <col min="5644" max="5644" width="12.7109375" style="441" customWidth="1"/>
    <col min="5645" max="5645" width="51.140625" style="441" customWidth="1"/>
    <col min="5646" max="5646" width="0" style="441" hidden="1" customWidth="1"/>
    <col min="5647" max="5647" width="18.7109375" style="441" customWidth="1"/>
    <col min="5648" max="5649" width="0" style="441" hidden="1" customWidth="1"/>
    <col min="5650" max="5650" width="11.7109375" style="441" customWidth="1"/>
    <col min="5651" max="5651" width="6.42578125" style="441" bestFit="1" customWidth="1"/>
    <col min="5652" max="5652" width="11.7109375" style="441" customWidth="1"/>
    <col min="5653" max="5653" width="0" style="441" hidden="1" customWidth="1"/>
    <col min="5654" max="5654" width="3.7109375" style="441" customWidth="1"/>
    <col min="5655" max="5655" width="11.140625" style="441" bestFit="1" customWidth="1"/>
    <col min="5656" max="5888" width="10.5703125" style="441"/>
    <col min="5889" max="5896" width="0" style="441" hidden="1" customWidth="1"/>
    <col min="5897" max="5899" width="3.7109375" style="441" customWidth="1"/>
    <col min="5900" max="5900" width="12.7109375" style="441" customWidth="1"/>
    <col min="5901" max="5901" width="51.140625" style="441" customWidth="1"/>
    <col min="5902" max="5902" width="0" style="441" hidden="1" customWidth="1"/>
    <col min="5903" max="5903" width="18.7109375" style="441" customWidth="1"/>
    <col min="5904" max="5905" width="0" style="441" hidden="1" customWidth="1"/>
    <col min="5906" max="5906" width="11.7109375" style="441" customWidth="1"/>
    <col min="5907" max="5907" width="6.42578125" style="441" bestFit="1" customWidth="1"/>
    <col min="5908" max="5908" width="11.7109375" style="441" customWidth="1"/>
    <col min="5909" max="5909" width="0" style="441" hidden="1" customWidth="1"/>
    <col min="5910" max="5910" width="3.7109375" style="441" customWidth="1"/>
    <col min="5911" max="5911" width="11.140625" style="441" bestFit="1" customWidth="1"/>
    <col min="5912" max="6144" width="10.5703125" style="441"/>
    <col min="6145" max="6152" width="0" style="441" hidden="1" customWidth="1"/>
    <col min="6153" max="6155" width="3.7109375" style="441" customWidth="1"/>
    <col min="6156" max="6156" width="12.7109375" style="441" customWidth="1"/>
    <col min="6157" max="6157" width="51.140625" style="441" customWidth="1"/>
    <col min="6158" max="6158" width="0" style="441" hidden="1" customWidth="1"/>
    <col min="6159" max="6159" width="18.7109375" style="441" customWidth="1"/>
    <col min="6160" max="6161" width="0" style="441" hidden="1" customWidth="1"/>
    <col min="6162" max="6162" width="11.7109375" style="441" customWidth="1"/>
    <col min="6163" max="6163" width="6.42578125" style="441" bestFit="1" customWidth="1"/>
    <col min="6164" max="6164" width="11.7109375" style="441" customWidth="1"/>
    <col min="6165" max="6165" width="0" style="441" hidden="1" customWidth="1"/>
    <col min="6166" max="6166" width="3.7109375" style="441" customWidth="1"/>
    <col min="6167" max="6167" width="11.140625" style="441" bestFit="1" customWidth="1"/>
    <col min="6168" max="6400" width="10.5703125" style="441"/>
    <col min="6401" max="6408" width="0" style="441" hidden="1" customWidth="1"/>
    <col min="6409" max="6411" width="3.7109375" style="441" customWidth="1"/>
    <col min="6412" max="6412" width="12.7109375" style="441" customWidth="1"/>
    <col min="6413" max="6413" width="51.140625" style="441" customWidth="1"/>
    <col min="6414" max="6414" width="0" style="441" hidden="1" customWidth="1"/>
    <col min="6415" max="6415" width="18.7109375" style="441" customWidth="1"/>
    <col min="6416" max="6417" width="0" style="441" hidden="1" customWidth="1"/>
    <col min="6418" max="6418" width="11.7109375" style="441" customWidth="1"/>
    <col min="6419" max="6419" width="6.42578125" style="441" bestFit="1" customWidth="1"/>
    <col min="6420" max="6420" width="11.7109375" style="441" customWidth="1"/>
    <col min="6421" max="6421" width="0" style="441" hidden="1" customWidth="1"/>
    <col min="6422" max="6422" width="3.7109375" style="441" customWidth="1"/>
    <col min="6423" max="6423" width="11.140625" style="441" bestFit="1" customWidth="1"/>
    <col min="6424" max="6656" width="10.5703125" style="441"/>
    <col min="6657" max="6664" width="0" style="441" hidden="1" customWidth="1"/>
    <col min="6665" max="6667" width="3.7109375" style="441" customWidth="1"/>
    <col min="6668" max="6668" width="12.7109375" style="441" customWidth="1"/>
    <col min="6669" max="6669" width="51.140625" style="441" customWidth="1"/>
    <col min="6670" max="6670" width="0" style="441" hidden="1" customWidth="1"/>
    <col min="6671" max="6671" width="18.7109375" style="441" customWidth="1"/>
    <col min="6672" max="6673" width="0" style="441" hidden="1" customWidth="1"/>
    <col min="6674" max="6674" width="11.7109375" style="441" customWidth="1"/>
    <col min="6675" max="6675" width="6.42578125" style="441" bestFit="1" customWidth="1"/>
    <col min="6676" max="6676" width="11.7109375" style="441" customWidth="1"/>
    <col min="6677" max="6677" width="0" style="441" hidden="1" customWidth="1"/>
    <col min="6678" max="6678" width="3.7109375" style="441" customWidth="1"/>
    <col min="6679" max="6679" width="11.140625" style="441" bestFit="1" customWidth="1"/>
    <col min="6680" max="6912" width="10.5703125" style="441"/>
    <col min="6913" max="6920" width="0" style="441" hidden="1" customWidth="1"/>
    <col min="6921" max="6923" width="3.7109375" style="441" customWidth="1"/>
    <col min="6924" max="6924" width="12.7109375" style="441" customWidth="1"/>
    <col min="6925" max="6925" width="51.140625" style="441" customWidth="1"/>
    <col min="6926" max="6926" width="0" style="441" hidden="1" customWidth="1"/>
    <col min="6927" max="6927" width="18.7109375" style="441" customWidth="1"/>
    <col min="6928" max="6929" width="0" style="441" hidden="1" customWidth="1"/>
    <col min="6930" max="6930" width="11.7109375" style="441" customWidth="1"/>
    <col min="6931" max="6931" width="6.42578125" style="441" bestFit="1" customWidth="1"/>
    <col min="6932" max="6932" width="11.7109375" style="441" customWidth="1"/>
    <col min="6933" max="6933" width="0" style="441" hidden="1" customWidth="1"/>
    <col min="6934" max="6934" width="3.7109375" style="441" customWidth="1"/>
    <col min="6935" max="6935" width="11.140625" style="441" bestFit="1" customWidth="1"/>
    <col min="6936" max="7168" width="10.5703125" style="441"/>
    <col min="7169" max="7176" width="0" style="441" hidden="1" customWidth="1"/>
    <col min="7177" max="7179" width="3.7109375" style="441" customWidth="1"/>
    <col min="7180" max="7180" width="12.7109375" style="441" customWidth="1"/>
    <col min="7181" max="7181" width="51.140625" style="441" customWidth="1"/>
    <col min="7182" max="7182" width="0" style="441" hidden="1" customWidth="1"/>
    <col min="7183" max="7183" width="18.7109375" style="441" customWidth="1"/>
    <col min="7184" max="7185" width="0" style="441" hidden="1" customWidth="1"/>
    <col min="7186" max="7186" width="11.7109375" style="441" customWidth="1"/>
    <col min="7187" max="7187" width="6.42578125" style="441" bestFit="1" customWidth="1"/>
    <col min="7188" max="7188" width="11.7109375" style="441" customWidth="1"/>
    <col min="7189" max="7189" width="0" style="441" hidden="1" customWidth="1"/>
    <col min="7190" max="7190" width="3.7109375" style="441" customWidth="1"/>
    <col min="7191" max="7191" width="11.140625" style="441" bestFit="1" customWidth="1"/>
    <col min="7192" max="7424" width="10.5703125" style="441"/>
    <col min="7425" max="7432" width="0" style="441" hidden="1" customWidth="1"/>
    <col min="7433" max="7435" width="3.7109375" style="441" customWidth="1"/>
    <col min="7436" max="7436" width="12.7109375" style="441" customWidth="1"/>
    <col min="7437" max="7437" width="51.140625" style="441" customWidth="1"/>
    <col min="7438" max="7438" width="0" style="441" hidden="1" customWidth="1"/>
    <col min="7439" max="7439" width="18.7109375" style="441" customWidth="1"/>
    <col min="7440" max="7441" width="0" style="441" hidden="1" customWidth="1"/>
    <col min="7442" max="7442" width="11.7109375" style="441" customWidth="1"/>
    <col min="7443" max="7443" width="6.42578125" style="441" bestFit="1" customWidth="1"/>
    <col min="7444" max="7444" width="11.7109375" style="441" customWidth="1"/>
    <col min="7445" max="7445" width="0" style="441" hidden="1" customWidth="1"/>
    <col min="7446" max="7446" width="3.7109375" style="441" customWidth="1"/>
    <col min="7447" max="7447" width="11.140625" style="441" bestFit="1" customWidth="1"/>
    <col min="7448" max="7680" width="10.5703125" style="441"/>
    <col min="7681" max="7688" width="0" style="441" hidden="1" customWidth="1"/>
    <col min="7689" max="7691" width="3.7109375" style="441" customWidth="1"/>
    <col min="7692" max="7692" width="12.7109375" style="441" customWidth="1"/>
    <col min="7693" max="7693" width="51.140625" style="441" customWidth="1"/>
    <col min="7694" max="7694" width="0" style="441" hidden="1" customWidth="1"/>
    <col min="7695" max="7695" width="18.7109375" style="441" customWidth="1"/>
    <col min="7696" max="7697" width="0" style="441" hidden="1" customWidth="1"/>
    <col min="7698" max="7698" width="11.7109375" style="441" customWidth="1"/>
    <col min="7699" max="7699" width="6.42578125" style="441" bestFit="1" customWidth="1"/>
    <col min="7700" max="7700" width="11.7109375" style="441" customWidth="1"/>
    <col min="7701" max="7701" width="0" style="441" hidden="1" customWidth="1"/>
    <col min="7702" max="7702" width="3.7109375" style="441" customWidth="1"/>
    <col min="7703" max="7703" width="11.140625" style="441" bestFit="1" customWidth="1"/>
    <col min="7704" max="7936" width="10.5703125" style="441"/>
    <col min="7937" max="7944" width="0" style="441" hidden="1" customWidth="1"/>
    <col min="7945" max="7947" width="3.7109375" style="441" customWidth="1"/>
    <col min="7948" max="7948" width="12.7109375" style="441" customWidth="1"/>
    <col min="7949" max="7949" width="51.140625" style="441" customWidth="1"/>
    <col min="7950" max="7950" width="0" style="441" hidden="1" customWidth="1"/>
    <col min="7951" max="7951" width="18.7109375" style="441" customWidth="1"/>
    <col min="7952" max="7953" width="0" style="441" hidden="1" customWidth="1"/>
    <col min="7954" max="7954" width="11.7109375" style="441" customWidth="1"/>
    <col min="7955" max="7955" width="6.42578125" style="441" bestFit="1" customWidth="1"/>
    <col min="7956" max="7956" width="11.7109375" style="441" customWidth="1"/>
    <col min="7957" max="7957" width="0" style="441" hidden="1" customWidth="1"/>
    <col min="7958" max="7958" width="3.7109375" style="441" customWidth="1"/>
    <col min="7959" max="7959" width="11.140625" style="441" bestFit="1" customWidth="1"/>
    <col min="7960" max="8192" width="10.5703125" style="441"/>
    <col min="8193" max="8200" width="0" style="441" hidden="1" customWidth="1"/>
    <col min="8201" max="8203" width="3.7109375" style="441" customWidth="1"/>
    <col min="8204" max="8204" width="12.7109375" style="441" customWidth="1"/>
    <col min="8205" max="8205" width="51.140625" style="441" customWidth="1"/>
    <col min="8206" max="8206" width="0" style="441" hidden="1" customWidth="1"/>
    <col min="8207" max="8207" width="18.7109375" style="441" customWidth="1"/>
    <col min="8208" max="8209" width="0" style="441" hidden="1" customWidth="1"/>
    <col min="8210" max="8210" width="11.7109375" style="441" customWidth="1"/>
    <col min="8211" max="8211" width="6.42578125" style="441" bestFit="1" customWidth="1"/>
    <col min="8212" max="8212" width="11.7109375" style="441" customWidth="1"/>
    <col min="8213" max="8213" width="0" style="441" hidden="1" customWidth="1"/>
    <col min="8214" max="8214" width="3.7109375" style="441" customWidth="1"/>
    <col min="8215" max="8215" width="11.140625" style="441" bestFit="1" customWidth="1"/>
    <col min="8216" max="8448" width="10.5703125" style="441"/>
    <col min="8449" max="8456" width="0" style="441" hidden="1" customWidth="1"/>
    <col min="8457" max="8459" width="3.7109375" style="441" customWidth="1"/>
    <col min="8460" max="8460" width="12.7109375" style="441" customWidth="1"/>
    <col min="8461" max="8461" width="51.140625" style="441" customWidth="1"/>
    <col min="8462" max="8462" width="0" style="441" hidden="1" customWidth="1"/>
    <col min="8463" max="8463" width="18.7109375" style="441" customWidth="1"/>
    <col min="8464" max="8465" width="0" style="441" hidden="1" customWidth="1"/>
    <col min="8466" max="8466" width="11.7109375" style="441" customWidth="1"/>
    <col min="8467" max="8467" width="6.42578125" style="441" bestFit="1" customWidth="1"/>
    <col min="8468" max="8468" width="11.7109375" style="441" customWidth="1"/>
    <col min="8469" max="8469" width="0" style="441" hidden="1" customWidth="1"/>
    <col min="8470" max="8470" width="3.7109375" style="441" customWidth="1"/>
    <col min="8471" max="8471" width="11.140625" style="441" bestFit="1" customWidth="1"/>
    <col min="8472" max="8704" width="10.5703125" style="441"/>
    <col min="8705" max="8712" width="0" style="441" hidden="1" customWidth="1"/>
    <col min="8713" max="8715" width="3.7109375" style="441" customWidth="1"/>
    <col min="8716" max="8716" width="12.7109375" style="441" customWidth="1"/>
    <col min="8717" max="8717" width="51.140625" style="441" customWidth="1"/>
    <col min="8718" max="8718" width="0" style="441" hidden="1" customWidth="1"/>
    <col min="8719" max="8719" width="18.7109375" style="441" customWidth="1"/>
    <col min="8720" max="8721" width="0" style="441" hidden="1" customWidth="1"/>
    <col min="8722" max="8722" width="11.7109375" style="441" customWidth="1"/>
    <col min="8723" max="8723" width="6.42578125" style="441" bestFit="1" customWidth="1"/>
    <col min="8724" max="8724" width="11.7109375" style="441" customWidth="1"/>
    <col min="8725" max="8725" width="0" style="441" hidden="1" customWidth="1"/>
    <col min="8726" max="8726" width="3.7109375" style="441" customWidth="1"/>
    <col min="8727" max="8727" width="11.140625" style="441" bestFit="1" customWidth="1"/>
    <col min="8728" max="8960" width="10.5703125" style="441"/>
    <col min="8961" max="8968" width="0" style="441" hidden="1" customWidth="1"/>
    <col min="8969" max="8971" width="3.7109375" style="441" customWidth="1"/>
    <col min="8972" max="8972" width="12.7109375" style="441" customWidth="1"/>
    <col min="8973" max="8973" width="51.140625" style="441" customWidth="1"/>
    <col min="8974" max="8974" width="0" style="441" hidden="1" customWidth="1"/>
    <col min="8975" max="8975" width="18.7109375" style="441" customWidth="1"/>
    <col min="8976" max="8977" width="0" style="441" hidden="1" customWidth="1"/>
    <col min="8978" max="8978" width="11.7109375" style="441" customWidth="1"/>
    <col min="8979" max="8979" width="6.42578125" style="441" bestFit="1" customWidth="1"/>
    <col min="8980" max="8980" width="11.7109375" style="441" customWidth="1"/>
    <col min="8981" max="8981" width="0" style="441" hidden="1" customWidth="1"/>
    <col min="8982" max="8982" width="3.7109375" style="441" customWidth="1"/>
    <col min="8983" max="8983" width="11.140625" style="441" bestFit="1" customWidth="1"/>
    <col min="8984" max="9216" width="10.5703125" style="441"/>
    <col min="9217" max="9224" width="0" style="441" hidden="1" customWidth="1"/>
    <col min="9225" max="9227" width="3.7109375" style="441" customWidth="1"/>
    <col min="9228" max="9228" width="12.7109375" style="441" customWidth="1"/>
    <col min="9229" max="9229" width="51.140625" style="441" customWidth="1"/>
    <col min="9230" max="9230" width="0" style="441" hidden="1" customWidth="1"/>
    <col min="9231" max="9231" width="18.7109375" style="441" customWidth="1"/>
    <col min="9232" max="9233" width="0" style="441" hidden="1" customWidth="1"/>
    <col min="9234" max="9234" width="11.7109375" style="441" customWidth="1"/>
    <col min="9235" max="9235" width="6.42578125" style="441" bestFit="1" customWidth="1"/>
    <col min="9236" max="9236" width="11.7109375" style="441" customWidth="1"/>
    <col min="9237" max="9237" width="0" style="441" hidden="1" customWidth="1"/>
    <col min="9238" max="9238" width="3.7109375" style="441" customWidth="1"/>
    <col min="9239" max="9239" width="11.140625" style="441" bestFit="1" customWidth="1"/>
    <col min="9240" max="9472" width="10.5703125" style="441"/>
    <col min="9473" max="9480" width="0" style="441" hidden="1" customWidth="1"/>
    <col min="9481" max="9483" width="3.7109375" style="441" customWidth="1"/>
    <col min="9484" max="9484" width="12.7109375" style="441" customWidth="1"/>
    <col min="9485" max="9485" width="51.140625" style="441" customWidth="1"/>
    <col min="9486" max="9486" width="0" style="441" hidden="1" customWidth="1"/>
    <col min="9487" max="9487" width="18.7109375" style="441" customWidth="1"/>
    <col min="9488" max="9489" width="0" style="441" hidden="1" customWidth="1"/>
    <col min="9490" max="9490" width="11.7109375" style="441" customWidth="1"/>
    <col min="9491" max="9491" width="6.42578125" style="441" bestFit="1" customWidth="1"/>
    <col min="9492" max="9492" width="11.7109375" style="441" customWidth="1"/>
    <col min="9493" max="9493" width="0" style="441" hidden="1" customWidth="1"/>
    <col min="9494" max="9494" width="3.7109375" style="441" customWidth="1"/>
    <col min="9495" max="9495" width="11.140625" style="441" bestFit="1" customWidth="1"/>
    <col min="9496" max="9728" width="10.5703125" style="441"/>
    <col min="9729" max="9736" width="0" style="441" hidden="1" customWidth="1"/>
    <col min="9737" max="9739" width="3.7109375" style="441" customWidth="1"/>
    <col min="9740" max="9740" width="12.7109375" style="441" customWidth="1"/>
    <col min="9741" max="9741" width="51.140625" style="441" customWidth="1"/>
    <col min="9742" max="9742" width="0" style="441" hidden="1" customWidth="1"/>
    <col min="9743" max="9743" width="18.7109375" style="441" customWidth="1"/>
    <col min="9744" max="9745" width="0" style="441" hidden="1" customWidth="1"/>
    <col min="9746" max="9746" width="11.7109375" style="441" customWidth="1"/>
    <col min="9747" max="9747" width="6.42578125" style="441" bestFit="1" customWidth="1"/>
    <col min="9748" max="9748" width="11.7109375" style="441" customWidth="1"/>
    <col min="9749" max="9749" width="0" style="441" hidden="1" customWidth="1"/>
    <col min="9750" max="9750" width="3.7109375" style="441" customWidth="1"/>
    <col min="9751" max="9751" width="11.140625" style="441" bestFit="1" customWidth="1"/>
    <col min="9752" max="9984" width="10.5703125" style="441"/>
    <col min="9985" max="9992" width="0" style="441" hidden="1" customWidth="1"/>
    <col min="9993" max="9995" width="3.7109375" style="441" customWidth="1"/>
    <col min="9996" max="9996" width="12.7109375" style="441" customWidth="1"/>
    <col min="9997" max="9997" width="51.140625" style="441" customWidth="1"/>
    <col min="9998" max="9998" width="0" style="441" hidden="1" customWidth="1"/>
    <col min="9999" max="9999" width="18.7109375" style="441" customWidth="1"/>
    <col min="10000" max="10001" width="0" style="441" hidden="1" customWidth="1"/>
    <col min="10002" max="10002" width="11.7109375" style="441" customWidth="1"/>
    <col min="10003" max="10003" width="6.42578125" style="441" bestFit="1" customWidth="1"/>
    <col min="10004" max="10004" width="11.7109375" style="441" customWidth="1"/>
    <col min="10005" max="10005" width="0" style="441" hidden="1" customWidth="1"/>
    <col min="10006" max="10006" width="3.7109375" style="441" customWidth="1"/>
    <col min="10007" max="10007" width="11.140625" style="441" bestFit="1" customWidth="1"/>
    <col min="10008" max="10240" width="10.5703125" style="441"/>
    <col min="10241" max="10248" width="0" style="441" hidden="1" customWidth="1"/>
    <col min="10249" max="10251" width="3.7109375" style="441" customWidth="1"/>
    <col min="10252" max="10252" width="12.7109375" style="441" customWidth="1"/>
    <col min="10253" max="10253" width="51.140625" style="441" customWidth="1"/>
    <col min="10254" max="10254" width="0" style="441" hidden="1" customWidth="1"/>
    <col min="10255" max="10255" width="18.7109375" style="441" customWidth="1"/>
    <col min="10256" max="10257" width="0" style="441" hidden="1" customWidth="1"/>
    <col min="10258" max="10258" width="11.7109375" style="441" customWidth="1"/>
    <col min="10259" max="10259" width="6.42578125" style="441" bestFit="1" customWidth="1"/>
    <col min="10260" max="10260" width="11.7109375" style="441" customWidth="1"/>
    <col min="10261" max="10261" width="0" style="441" hidden="1" customWidth="1"/>
    <col min="10262" max="10262" width="3.7109375" style="441" customWidth="1"/>
    <col min="10263" max="10263" width="11.140625" style="441" bestFit="1" customWidth="1"/>
    <col min="10264" max="10496" width="10.5703125" style="441"/>
    <col min="10497" max="10504" width="0" style="441" hidden="1" customWidth="1"/>
    <col min="10505" max="10507" width="3.7109375" style="441" customWidth="1"/>
    <col min="10508" max="10508" width="12.7109375" style="441" customWidth="1"/>
    <col min="10509" max="10509" width="51.140625" style="441" customWidth="1"/>
    <col min="10510" max="10510" width="0" style="441" hidden="1" customWidth="1"/>
    <col min="10511" max="10511" width="18.7109375" style="441" customWidth="1"/>
    <col min="10512" max="10513" width="0" style="441" hidden="1" customWidth="1"/>
    <col min="10514" max="10514" width="11.7109375" style="441" customWidth="1"/>
    <col min="10515" max="10515" width="6.42578125" style="441" bestFit="1" customWidth="1"/>
    <col min="10516" max="10516" width="11.7109375" style="441" customWidth="1"/>
    <col min="10517" max="10517" width="0" style="441" hidden="1" customWidth="1"/>
    <col min="10518" max="10518" width="3.7109375" style="441" customWidth="1"/>
    <col min="10519" max="10519" width="11.140625" style="441" bestFit="1" customWidth="1"/>
    <col min="10520" max="10752" width="10.5703125" style="441"/>
    <col min="10753" max="10760" width="0" style="441" hidden="1" customWidth="1"/>
    <col min="10761" max="10763" width="3.7109375" style="441" customWidth="1"/>
    <col min="10764" max="10764" width="12.7109375" style="441" customWidth="1"/>
    <col min="10765" max="10765" width="51.140625" style="441" customWidth="1"/>
    <col min="10766" max="10766" width="0" style="441" hidden="1" customWidth="1"/>
    <col min="10767" max="10767" width="18.7109375" style="441" customWidth="1"/>
    <col min="10768" max="10769" width="0" style="441" hidden="1" customWidth="1"/>
    <col min="10770" max="10770" width="11.7109375" style="441" customWidth="1"/>
    <col min="10771" max="10771" width="6.42578125" style="441" bestFit="1" customWidth="1"/>
    <col min="10772" max="10772" width="11.7109375" style="441" customWidth="1"/>
    <col min="10773" max="10773" width="0" style="441" hidden="1" customWidth="1"/>
    <col min="10774" max="10774" width="3.7109375" style="441" customWidth="1"/>
    <col min="10775" max="10775" width="11.140625" style="441" bestFit="1" customWidth="1"/>
    <col min="10776" max="11008" width="10.5703125" style="441"/>
    <col min="11009" max="11016" width="0" style="441" hidden="1" customWidth="1"/>
    <col min="11017" max="11019" width="3.7109375" style="441" customWidth="1"/>
    <col min="11020" max="11020" width="12.7109375" style="441" customWidth="1"/>
    <col min="11021" max="11021" width="51.140625" style="441" customWidth="1"/>
    <col min="11022" max="11022" width="0" style="441" hidden="1" customWidth="1"/>
    <col min="11023" max="11023" width="18.7109375" style="441" customWidth="1"/>
    <col min="11024" max="11025" width="0" style="441" hidden="1" customWidth="1"/>
    <col min="11026" max="11026" width="11.7109375" style="441" customWidth="1"/>
    <col min="11027" max="11027" width="6.42578125" style="441" bestFit="1" customWidth="1"/>
    <col min="11028" max="11028" width="11.7109375" style="441" customWidth="1"/>
    <col min="11029" max="11029" width="0" style="441" hidden="1" customWidth="1"/>
    <col min="11030" max="11030" width="3.7109375" style="441" customWidth="1"/>
    <col min="11031" max="11031" width="11.140625" style="441" bestFit="1" customWidth="1"/>
    <col min="11032" max="11264" width="10.5703125" style="441"/>
    <col min="11265" max="11272" width="0" style="441" hidden="1" customWidth="1"/>
    <col min="11273" max="11275" width="3.7109375" style="441" customWidth="1"/>
    <col min="11276" max="11276" width="12.7109375" style="441" customWidth="1"/>
    <col min="11277" max="11277" width="51.140625" style="441" customWidth="1"/>
    <col min="11278" max="11278" width="0" style="441" hidden="1" customWidth="1"/>
    <col min="11279" max="11279" width="18.7109375" style="441" customWidth="1"/>
    <col min="11280" max="11281" width="0" style="441" hidden="1" customWidth="1"/>
    <col min="11282" max="11282" width="11.7109375" style="441" customWidth="1"/>
    <col min="11283" max="11283" width="6.42578125" style="441" bestFit="1" customWidth="1"/>
    <col min="11284" max="11284" width="11.7109375" style="441" customWidth="1"/>
    <col min="11285" max="11285" width="0" style="441" hidden="1" customWidth="1"/>
    <col min="11286" max="11286" width="3.7109375" style="441" customWidth="1"/>
    <col min="11287" max="11287" width="11.140625" style="441" bestFit="1" customWidth="1"/>
    <col min="11288" max="11520" width="10.5703125" style="441"/>
    <col min="11521" max="11528" width="0" style="441" hidden="1" customWidth="1"/>
    <col min="11529" max="11531" width="3.7109375" style="441" customWidth="1"/>
    <col min="11532" max="11532" width="12.7109375" style="441" customWidth="1"/>
    <col min="11533" max="11533" width="51.140625" style="441" customWidth="1"/>
    <col min="11534" max="11534" width="0" style="441" hidden="1" customWidth="1"/>
    <col min="11535" max="11535" width="18.7109375" style="441" customWidth="1"/>
    <col min="11536" max="11537" width="0" style="441" hidden="1" customWidth="1"/>
    <col min="11538" max="11538" width="11.7109375" style="441" customWidth="1"/>
    <col min="11539" max="11539" width="6.42578125" style="441" bestFit="1" customWidth="1"/>
    <col min="11540" max="11540" width="11.7109375" style="441" customWidth="1"/>
    <col min="11541" max="11541" width="0" style="441" hidden="1" customWidth="1"/>
    <col min="11542" max="11542" width="3.7109375" style="441" customWidth="1"/>
    <col min="11543" max="11543" width="11.140625" style="441" bestFit="1" customWidth="1"/>
    <col min="11544" max="11776" width="10.5703125" style="441"/>
    <col min="11777" max="11784" width="0" style="441" hidden="1" customWidth="1"/>
    <col min="11785" max="11787" width="3.7109375" style="441" customWidth="1"/>
    <col min="11788" max="11788" width="12.7109375" style="441" customWidth="1"/>
    <col min="11789" max="11789" width="51.140625" style="441" customWidth="1"/>
    <col min="11790" max="11790" width="0" style="441" hidden="1" customWidth="1"/>
    <col min="11791" max="11791" width="18.7109375" style="441" customWidth="1"/>
    <col min="11792" max="11793" width="0" style="441" hidden="1" customWidth="1"/>
    <col min="11794" max="11794" width="11.7109375" style="441" customWidth="1"/>
    <col min="11795" max="11795" width="6.42578125" style="441" bestFit="1" customWidth="1"/>
    <col min="11796" max="11796" width="11.7109375" style="441" customWidth="1"/>
    <col min="11797" max="11797" width="0" style="441" hidden="1" customWidth="1"/>
    <col min="11798" max="11798" width="3.7109375" style="441" customWidth="1"/>
    <col min="11799" max="11799" width="11.140625" style="441" bestFit="1" customWidth="1"/>
    <col min="11800" max="12032" width="10.5703125" style="441"/>
    <col min="12033" max="12040" width="0" style="441" hidden="1" customWidth="1"/>
    <col min="12041" max="12043" width="3.7109375" style="441" customWidth="1"/>
    <col min="12044" max="12044" width="12.7109375" style="441" customWidth="1"/>
    <col min="12045" max="12045" width="51.140625" style="441" customWidth="1"/>
    <col min="12046" max="12046" width="0" style="441" hidden="1" customWidth="1"/>
    <col min="12047" max="12047" width="18.7109375" style="441" customWidth="1"/>
    <col min="12048" max="12049" width="0" style="441" hidden="1" customWidth="1"/>
    <col min="12050" max="12050" width="11.7109375" style="441" customWidth="1"/>
    <col min="12051" max="12051" width="6.42578125" style="441" bestFit="1" customWidth="1"/>
    <col min="12052" max="12052" width="11.7109375" style="441" customWidth="1"/>
    <col min="12053" max="12053" width="0" style="441" hidden="1" customWidth="1"/>
    <col min="12054" max="12054" width="3.7109375" style="441" customWidth="1"/>
    <col min="12055" max="12055" width="11.140625" style="441" bestFit="1" customWidth="1"/>
    <col min="12056" max="12288" width="10.5703125" style="441"/>
    <col min="12289" max="12296" width="0" style="441" hidden="1" customWidth="1"/>
    <col min="12297" max="12299" width="3.7109375" style="441" customWidth="1"/>
    <col min="12300" max="12300" width="12.7109375" style="441" customWidth="1"/>
    <col min="12301" max="12301" width="51.140625" style="441" customWidth="1"/>
    <col min="12302" max="12302" width="0" style="441" hidden="1" customWidth="1"/>
    <col min="12303" max="12303" width="18.7109375" style="441" customWidth="1"/>
    <col min="12304" max="12305" width="0" style="441" hidden="1" customWidth="1"/>
    <col min="12306" max="12306" width="11.7109375" style="441" customWidth="1"/>
    <col min="12307" max="12307" width="6.42578125" style="441" bestFit="1" customWidth="1"/>
    <col min="12308" max="12308" width="11.7109375" style="441" customWidth="1"/>
    <col min="12309" max="12309" width="0" style="441" hidden="1" customWidth="1"/>
    <col min="12310" max="12310" width="3.7109375" style="441" customWidth="1"/>
    <col min="12311" max="12311" width="11.140625" style="441" bestFit="1" customWidth="1"/>
    <col min="12312" max="12544" width="10.5703125" style="441"/>
    <col min="12545" max="12552" width="0" style="441" hidden="1" customWidth="1"/>
    <col min="12553" max="12555" width="3.7109375" style="441" customWidth="1"/>
    <col min="12556" max="12556" width="12.7109375" style="441" customWidth="1"/>
    <col min="12557" max="12557" width="51.140625" style="441" customWidth="1"/>
    <col min="12558" max="12558" width="0" style="441" hidden="1" customWidth="1"/>
    <col min="12559" max="12559" width="18.7109375" style="441" customWidth="1"/>
    <col min="12560" max="12561" width="0" style="441" hidden="1" customWidth="1"/>
    <col min="12562" max="12562" width="11.7109375" style="441" customWidth="1"/>
    <col min="12563" max="12563" width="6.42578125" style="441" bestFit="1" customWidth="1"/>
    <col min="12564" max="12564" width="11.7109375" style="441" customWidth="1"/>
    <col min="12565" max="12565" width="0" style="441" hidden="1" customWidth="1"/>
    <col min="12566" max="12566" width="3.7109375" style="441" customWidth="1"/>
    <col min="12567" max="12567" width="11.140625" style="441" bestFit="1" customWidth="1"/>
    <col min="12568" max="12800" width="10.5703125" style="441"/>
    <col min="12801" max="12808" width="0" style="441" hidden="1" customWidth="1"/>
    <col min="12809" max="12811" width="3.7109375" style="441" customWidth="1"/>
    <col min="12812" max="12812" width="12.7109375" style="441" customWidth="1"/>
    <col min="12813" max="12813" width="51.140625" style="441" customWidth="1"/>
    <col min="12814" max="12814" width="0" style="441" hidden="1" customWidth="1"/>
    <col min="12815" max="12815" width="18.7109375" style="441" customWidth="1"/>
    <col min="12816" max="12817" width="0" style="441" hidden="1" customWidth="1"/>
    <col min="12818" max="12818" width="11.7109375" style="441" customWidth="1"/>
    <col min="12819" max="12819" width="6.42578125" style="441" bestFit="1" customWidth="1"/>
    <col min="12820" max="12820" width="11.7109375" style="441" customWidth="1"/>
    <col min="12821" max="12821" width="0" style="441" hidden="1" customWidth="1"/>
    <col min="12822" max="12822" width="3.7109375" style="441" customWidth="1"/>
    <col min="12823" max="12823" width="11.140625" style="441" bestFit="1" customWidth="1"/>
    <col min="12824" max="13056" width="10.5703125" style="441"/>
    <col min="13057" max="13064" width="0" style="441" hidden="1" customWidth="1"/>
    <col min="13065" max="13067" width="3.7109375" style="441" customWidth="1"/>
    <col min="13068" max="13068" width="12.7109375" style="441" customWidth="1"/>
    <col min="13069" max="13069" width="51.140625" style="441" customWidth="1"/>
    <col min="13070" max="13070" width="0" style="441" hidden="1" customWidth="1"/>
    <col min="13071" max="13071" width="18.7109375" style="441" customWidth="1"/>
    <col min="13072" max="13073" width="0" style="441" hidden="1" customWidth="1"/>
    <col min="13074" max="13074" width="11.7109375" style="441" customWidth="1"/>
    <col min="13075" max="13075" width="6.42578125" style="441" bestFit="1" customWidth="1"/>
    <col min="13076" max="13076" width="11.7109375" style="441" customWidth="1"/>
    <col min="13077" max="13077" width="0" style="441" hidden="1" customWidth="1"/>
    <col min="13078" max="13078" width="3.7109375" style="441" customWidth="1"/>
    <col min="13079" max="13079" width="11.140625" style="441" bestFit="1" customWidth="1"/>
    <col min="13080" max="13312" width="10.5703125" style="441"/>
    <col min="13313" max="13320" width="0" style="441" hidden="1" customWidth="1"/>
    <col min="13321" max="13323" width="3.7109375" style="441" customWidth="1"/>
    <col min="13324" max="13324" width="12.7109375" style="441" customWidth="1"/>
    <col min="13325" max="13325" width="51.140625" style="441" customWidth="1"/>
    <col min="13326" max="13326" width="0" style="441" hidden="1" customWidth="1"/>
    <col min="13327" max="13327" width="18.7109375" style="441" customWidth="1"/>
    <col min="13328" max="13329" width="0" style="441" hidden="1" customWidth="1"/>
    <col min="13330" max="13330" width="11.7109375" style="441" customWidth="1"/>
    <col min="13331" max="13331" width="6.42578125" style="441" bestFit="1" customWidth="1"/>
    <col min="13332" max="13332" width="11.7109375" style="441" customWidth="1"/>
    <col min="13333" max="13333" width="0" style="441" hidden="1" customWidth="1"/>
    <col min="13334" max="13334" width="3.7109375" style="441" customWidth="1"/>
    <col min="13335" max="13335" width="11.140625" style="441" bestFit="1" customWidth="1"/>
    <col min="13336" max="13568" width="10.5703125" style="441"/>
    <col min="13569" max="13576" width="0" style="441" hidden="1" customWidth="1"/>
    <col min="13577" max="13579" width="3.7109375" style="441" customWidth="1"/>
    <col min="13580" max="13580" width="12.7109375" style="441" customWidth="1"/>
    <col min="13581" max="13581" width="51.140625" style="441" customWidth="1"/>
    <col min="13582" max="13582" width="0" style="441" hidden="1" customWidth="1"/>
    <col min="13583" max="13583" width="18.7109375" style="441" customWidth="1"/>
    <col min="13584" max="13585" width="0" style="441" hidden="1" customWidth="1"/>
    <col min="13586" max="13586" width="11.7109375" style="441" customWidth="1"/>
    <col min="13587" max="13587" width="6.42578125" style="441" bestFit="1" customWidth="1"/>
    <col min="13588" max="13588" width="11.7109375" style="441" customWidth="1"/>
    <col min="13589" max="13589" width="0" style="441" hidden="1" customWidth="1"/>
    <col min="13590" max="13590" width="3.7109375" style="441" customWidth="1"/>
    <col min="13591" max="13591" width="11.140625" style="441" bestFit="1" customWidth="1"/>
    <col min="13592" max="13824" width="10.5703125" style="441"/>
    <col min="13825" max="13832" width="0" style="441" hidden="1" customWidth="1"/>
    <col min="13833" max="13835" width="3.7109375" style="441" customWidth="1"/>
    <col min="13836" max="13836" width="12.7109375" style="441" customWidth="1"/>
    <col min="13837" max="13837" width="51.140625" style="441" customWidth="1"/>
    <col min="13838" max="13838" width="0" style="441" hidden="1" customWidth="1"/>
    <col min="13839" max="13839" width="18.7109375" style="441" customWidth="1"/>
    <col min="13840" max="13841" width="0" style="441" hidden="1" customWidth="1"/>
    <col min="13842" max="13842" width="11.7109375" style="441" customWidth="1"/>
    <col min="13843" max="13843" width="6.42578125" style="441" bestFit="1" customWidth="1"/>
    <col min="13844" max="13844" width="11.7109375" style="441" customWidth="1"/>
    <col min="13845" max="13845" width="0" style="441" hidden="1" customWidth="1"/>
    <col min="13846" max="13846" width="3.7109375" style="441" customWidth="1"/>
    <col min="13847" max="13847" width="11.140625" style="441" bestFit="1" customWidth="1"/>
    <col min="13848" max="14080" width="10.5703125" style="441"/>
    <col min="14081" max="14088" width="0" style="441" hidden="1" customWidth="1"/>
    <col min="14089" max="14091" width="3.7109375" style="441" customWidth="1"/>
    <col min="14092" max="14092" width="12.7109375" style="441" customWidth="1"/>
    <col min="14093" max="14093" width="51.140625" style="441" customWidth="1"/>
    <col min="14094" max="14094" width="0" style="441" hidden="1" customWidth="1"/>
    <col min="14095" max="14095" width="18.7109375" style="441" customWidth="1"/>
    <col min="14096" max="14097" width="0" style="441" hidden="1" customWidth="1"/>
    <col min="14098" max="14098" width="11.7109375" style="441" customWidth="1"/>
    <col min="14099" max="14099" width="6.42578125" style="441" bestFit="1" customWidth="1"/>
    <col min="14100" max="14100" width="11.7109375" style="441" customWidth="1"/>
    <col min="14101" max="14101" width="0" style="441" hidden="1" customWidth="1"/>
    <col min="14102" max="14102" width="3.7109375" style="441" customWidth="1"/>
    <col min="14103" max="14103" width="11.140625" style="441" bestFit="1" customWidth="1"/>
    <col min="14104" max="14336" width="10.5703125" style="441"/>
    <col min="14337" max="14344" width="0" style="441" hidden="1" customWidth="1"/>
    <col min="14345" max="14347" width="3.7109375" style="441" customWidth="1"/>
    <col min="14348" max="14348" width="12.7109375" style="441" customWidth="1"/>
    <col min="14349" max="14349" width="51.140625" style="441" customWidth="1"/>
    <col min="14350" max="14350" width="0" style="441" hidden="1" customWidth="1"/>
    <col min="14351" max="14351" width="18.7109375" style="441" customWidth="1"/>
    <col min="14352" max="14353" width="0" style="441" hidden="1" customWidth="1"/>
    <col min="14354" max="14354" width="11.7109375" style="441" customWidth="1"/>
    <col min="14355" max="14355" width="6.42578125" style="441" bestFit="1" customWidth="1"/>
    <col min="14356" max="14356" width="11.7109375" style="441" customWidth="1"/>
    <col min="14357" max="14357" width="0" style="441" hidden="1" customWidth="1"/>
    <col min="14358" max="14358" width="3.7109375" style="441" customWidth="1"/>
    <col min="14359" max="14359" width="11.140625" style="441" bestFit="1" customWidth="1"/>
    <col min="14360" max="14592" width="10.5703125" style="441"/>
    <col min="14593" max="14600" width="0" style="441" hidden="1" customWidth="1"/>
    <col min="14601" max="14603" width="3.7109375" style="441" customWidth="1"/>
    <col min="14604" max="14604" width="12.7109375" style="441" customWidth="1"/>
    <col min="14605" max="14605" width="51.140625" style="441" customWidth="1"/>
    <col min="14606" max="14606" width="0" style="441" hidden="1" customWidth="1"/>
    <col min="14607" max="14607" width="18.7109375" style="441" customWidth="1"/>
    <col min="14608" max="14609" width="0" style="441" hidden="1" customWidth="1"/>
    <col min="14610" max="14610" width="11.7109375" style="441" customWidth="1"/>
    <col min="14611" max="14611" width="6.42578125" style="441" bestFit="1" customWidth="1"/>
    <col min="14612" max="14612" width="11.7109375" style="441" customWidth="1"/>
    <col min="14613" max="14613" width="0" style="441" hidden="1" customWidth="1"/>
    <col min="14614" max="14614" width="3.7109375" style="441" customWidth="1"/>
    <col min="14615" max="14615" width="11.140625" style="441" bestFit="1" customWidth="1"/>
    <col min="14616" max="14848" width="10.5703125" style="441"/>
    <col min="14849" max="14856" width="0" style="441" hidden="1" customWidth="1"/>
    <col min="14857" max="14859" width="3.7109375" style="441" customWidth="1"/>
    <col min="14860" max="14860" width="12.7109375" style="441" customWidth="1"/>
    <col min="14861" max="14861" width="51.140625" style="441" customWidth="1"/>
    <col min="14862" max="14862" width="0" style="441" hidden="1" customWidth="1"/>
    <col min="14863" max="14863" width="18.7109375" style="441" customWidth="1"/>
    <col min="14864" max="14865" width="0" style="441" hidden="1" customWidth="1"/>
    <col min="14866" max="14866" width="11.7109375" style="441" customWidth="1"/>
    <col min="14867" max="14867" width="6.42578125" style="441" bestFit="1" customWidth="1"/>
    <col min="14868" max="14868" width="11.7109375" style="441" customWidth="1"/>
    <col min="14869" max="14869" width="0" style="441" hidden="1" customWidth="1"/>
    <col min="14870" max="14870" width="3.7109375" style="441" customWidth="1"/>
    <col min="14871" max="14871" width="11.140625" style="441" bestFit="1" customWidth="1"/>
    <col min="14872" max="15104" width="10.5703125" style="441"/>
    <col min="15105" max="15112" width="0" style="441" hidden="1" customWidth="1"/>
    <col min="15113" max="15115" width="3.7109375" style="441" customWidth="1"/>
    <col min="15116" max="15116" width="12.7109375" style="441" customWidth="1"/>
    <col min="15117" max="15117" width="51.140625" style="441" customWidth="1"/>
    <col min="15118" max="15118" width="0" style="441" hidden="1" customWidth="1"/>
    <col min="15119" max="15119" width="18.7109375" style="441" customWidth="1"/>
    <col min="15120" max="15121" width="0" style="441" hidden="1" customWidth="1"/>
    <col min="15122" max="15122" width="11.7109375" style="441" customWidth="1"/>
    <col min="15123" max="15123" width="6.42578125" style="441" bestFit="1" customWidth="1"/>
    <col min="15124" max="15124" width="11.7109375" style="441" customWidth="1"/>
    <col min="15125" max="15125" width="0" style="441" hidden="1" customWidth="1"/>
    <col min="15126" max="15126" width="3.7109375" style="441" customWidth="1"/>
    <col min="15127" max="15127" width="11.140625" style="441" bestFit="1" customWidth="1"/>
    <col min="15128" max="15360" width="10.5703125" style="441"/>
    <col min="15361" max="15368" width="0" style="441" hidden="1" customWidth="1"/>
    <col min="15369" max="15371" width="3.7109375" style="441" customWidth="1"/>
    <col min="15372" max="15372" width="12.7109375" style="441" customWidth="1"/>
    <col min="15373" max="15373" width="51.140625" style="441" customWidth="1"/>
    <col min="15374" max="15374" width="0" style="441" hidden="1" customWidth="1"/>
    <col min="15375" max="15375" width="18.7109375" style="441" customWidth="1"/>
    <col min="15376" max="15377" width="0" style="441" hidden="1" customWidth="1"/>
    <col min="15378" max="15378" width="11.7109375" style="441" customWidth="1"/>
    <col min="15379" max="15379" width="6.42578125" style="441" bestFit="1" customWidth="1"/>
    <col min="15380" max="15380" width="11.7109375" style="441" customWidth="1"/>
    <col min="15381" max="15381" width="0" style="441" hidden="1" customWidth="1"/>
    <col min="15382" max="15382" width="3.7109375" style="441" customWidth="1"/>
    <col min="15383" max="15383" width="11.140625" style="441" bestFit="1" customWidth="1"/>
    <col min="15384" max="15616" width="10.5703125" style="441"/>
    <col min="15617" max="15624" width="0" style="441" hidden="1" customWidth="1"/>
    <col min="15625" max="15627" width="3.7109375" style="441" customWidth="1"/>
    <col min="15628" max="15628" width="12.7109375" style="441" customWidth="1"/>
    <col min="15629" max="15629" width="51.140625" style="441" customWidth="1"/>
    <col min="15630" max="15630" width="0" style="441" hidden="1" customWidth="1"/>
    <col min="15631" max="15631" width="18.7109375" style="441" customWidth="1"/>
    <col min="15632" max="15633" width="0" style="441" hidden="1" customWidth="1"/>
    <col min="15634" max="15634" width="11.7109375" style="441" customWidth="1"/>
    <col min="15635" max="15635" width="6.42578125" style="441" bestFit="1" customWidth="1"/>
    <col min="15636" max="15636" width="11.7109375" style="441" customWidth="1"/>
    <col min="15637" max="15637" width="0" style="441" hidden="1" customWidth="1"/>
    <col min="15638" max="15638" width="3.7109375" style="441" customWidth="1"/>
    <col min="15639" max="15639" width="11.140625" style="441" bestFit="1" customWidth="1"/>
    <col min="15640" max="15872" width="10.5703125" style="441"/>
    <col min="15873" max="15880" width="0" style="441" hidden="1" customWidth="1"/>
    <col min="15881" max="15883" width="3.7109375" style="441" customWidth="1"/>
    <col min="15884" max="15884" width="12.7109375" style="441" customWidth="1"/>
    <col min="15885" max="15885" width="51.140625" style="441" customWidth="1"/>
    <col min="15886" max="15886" width="0" style="441" hidden="1" customWidth="1"/>
    <col min="15887" max="15887" width="18.7109375" style="441" customWidth="1"/>
    <col min="15888" max="15889" width="0" style="441" hidden="1" customWidth="1"/>
    <col min="15890" max="15890" width="11.7109375" style="441" customWidth="1"/>
    <col min="15891" max="15891" width="6.42578125" style="441" bestFit="1" customWidth="1"/>
    <col min="15892" max="15892" width="11.7109375" style="441" customWidth="1"/>
    <col min="15893" max="15893" width="0" style="441" hidden="1" customWidth="1"/>
    <col min="15894" max="15894" width="3.7109375" style="441" customWidth="1"/>
    <col min="15895" max="15895" width="11.140625" style="441" bestFit="1" customWidth="1"/>
    <col min="15896" max="16128" width="10.5703125" style="441"/>
    <col min="16129" max="16136" width="0" style="441" hidden="1" customWidth="1"/>
    <col min="16137" max="16139" width="3.7109375" style="441" customWidth="1"/>
    <col min="16140" max="16140" width="12.7109375" style="441" customWidth="1"/>
    <col min="16141" max="16141" width="51.140625" style="441" customWidth="1"/>
    <col min="16142" max="16142" width="0" style="441" hidden="1" customWidth="1"/>
    <col min="16143" max="16143" width="18.7109375" style="441" customWidth="1"/>
    <col min="16144" max="16145" width="0" style="441" hidden="1" customWidth="1"/>
    <col min="16146" max="16146" width="11.7109375" style="441" customWidth="1"/>
    <col min="16147" max="16147" width="6.42578125" style="441" bestFit="1" customWidth="1"/>
    <col min="16148" max="16148" width="11.7109375" style="441" customWidth="1"/>
    <col min="16149" max="16149" width="0" style="441" hidden="1" customWidth="1"/>
    <col min="16150" max="16150" width="3.7109375" style="441" customWidth="1"/>
    <col min="16151" max="16151" width="11.140625" style="441" bestFit="1" customWidth="1"/>
    <col min="16152" max="16384" width="10.5703125" style="441"/>
  </cols>
  <sheetData>
    <row r="1" spans="1:33" hidden="1"/>
    <row r="2" spans="1:33" hidden="1"/>
    <row r="3" spans="1:33" hidden="1"/>
    <row r="4" spans="1:33" ht="3" customHeight="1">
      <c r="J4" s="446"/>
      <c r="K4" s="446"/>
      <c r="L4" s="442"/>
      <c r="M4" s="442"/>
      <c r="N4" s="442"/>
      <c r="O4" s="449"/>
      <c r="P4" s="449"/>
      <c r="Q4" s="449"/>
      <c r="R4" s="449"/>
      <c r="S4" s="449"/>
      <c r="T4" s="449"/>
      <c r="U4" s="442"/>
    </row>
    <row r="5" spans="1:33" ht="22.5" customHeight="1">
      <c r="J5" s="446"/>
      <c r="K5" s="446"/>
      <c r="L5" s="1166" t="s">
        <v>610</v>
      </c>
      <c r="M5" s="1166"/>
      <c r="N5" s="1166"/>
      <c r="O5" s="1166"/>
      <c r="P5" s="1166"/>
      <c r="Q5" s="1166"/>
      <c r="R5" s="1166"/>
      <c r="S5" s="1166"/>
      <c r="T5" s="1166"/>
      <c r="U5" s="462"/>
    </row>
    <row r="6" spans="1:33" ht="3" customHeight="1">
      <c r="J6" s="446"/>
      <c r="K6" s="446"/>
      <c r="L6" s="442"/>
      <c r="M6" s="442"/>
      <c r="N6" s="442"/>
      <c r="O6" s="445"/>
      <c r="P6" s="445"/>
      <c r="Q6" s="445"/>
      <c r="R6" s="445"/>
      <c r="S6" s="445"/>
      <c r="T6" s="445"/>
      <c r="U6" s="442"/>
    </row>
    <row r="7" spans="1:33" s="456" customFormat="1" ht="22.5">
      <c r="A7" s="476"/>
      <c r="B7" s="476"/>
      <c r="C7" s="476"/>
      <c r="D7" s="476"/>
      <c r="E7" s="476"/>
      <c r="F7" s="476"/>
      <c r="G7" s="476"/>
      <c r="H7" s="476"/>
      <c r="L7" s="464"/>
      <c r="M7" s="582" t="s">
        <v>484</v>
      </c>
      <c r="N7" s="631"/>
      <c r="O7" s="1172" t="str">
        <f>IF(NameOrPr_ch="",IF(NameOrPr="","",NameOrPr),NameOrPr_ch)</f>
        <v xml:space="preserve">Региональная служба по тарифам Ханты-Мансийского автономного округа - Югры </v>
      </c>
      <c r="P7" s="1172"/>
      <c r="Q7" s="1172"/>
      <c r="R7" s="1172"/>
      <c r="S7" s="1172"/>
      <c r="T7" s="1172"/>
      <c r="U7" s="547"/>
      <c r="V7" s="547"/>
      <c r="W7" s="484"/>
      <c r="X7" s="470"/>
      <c r="Y7" s="470"/>
      <c r="Z7" s="470"/>
      <c r="AA7" s="470"/>
      <c r="AB7" s="470"/>
      <c r="AC7" s="470"/>
      <c r="AD7" s="470"/>
      <c r="AE7" s="470"/>
      <c r="AF7" s="470"/>
      <c r="AG7" s="470"/>
    </row>
    <row r="8" spans="1:33" s="456" customFormat="1" ht="18.75">
      <c r="A8" s="476"/>
      <c r="B8" s="476"/>
      <c r="C8" s="476"/>
      <c r="D8" s="476"/>
      <c r="E8" s="476"/>
      <c r="F8" s="476"/>
      <c r="G8" s="476"/>
      <c r="H8" s="476"/>
      <c r="L8" s="464"/>
      <c r="M8" s="582" t="s">
        <v>575</v>
      </c>
      <c r="N8" s="631"/>
      <c r="O8" s="1172" t="str">
        <f>IF(datePr_ch="",IF(datePr="","",datePr),datePr_ch)</f>
        <v>17.11.2020</v>
      </c>
      <c r="P8" s="1172"/>
      <c r="Q8" s="1172"/>
      <c r="R8" s="1172"/>
      <c r="S8" s="1172"/>
      <c r="T8" s="1172"/>
      <c r="U8" s="547"/>
      <c r="V8" s="547"/>
      <c r="W8" s="484"/>
      <c r="X8" s="470"/>
      <c r="Y8" s="470"/>
      <c r="Z8" s="470"/>
      <c r="AA8" s="470"/>
      <c r="AB8" s="470"/>
      <c r="AC8" s="470"/>
      <c r="AD8" s="470"/>
      <c r="AE8" s="470"/>
      <c r="AF8" s="470"/>
      <c r="AG8" s="470"/>
    </row>
    <row r="9" spans="1:33" s="456" customFormat="1" ht="18.75">
      <c r="A9" s="476"/>
      <c r="B9" s="476"/>
      <c r="C9" s="476"/>
      <c r="D9" s="476"/>
      <c r="E9" s="476"/>
      <c r="F9" s="476"/>
      <c r="G9" s="476"/>
      <c r="H9" s="476"/>
      <c r="L9" s="124"/>
      <c r="M9" s="582" t="s">
        <v>574</v>
      </c>
      <c r="N9" s="631"/>
      <c r="O9" s="1172" t="str">
        <f>IF(numberPr_ch="",IF(numberPr="","",numberPr),numberPr_ch)</f>
        <v>59-нп</v>
      </c>
      <c r="P9" s="1172"/>
      <c r="Q9" s="1172"/>
      <c r="R9" s="1172"/>
      <c r="S9" s="1172"/>
      <c r="T9" s="1172"/>
      <c r="U9" s="547"/>
      <c r="V9" s="547"/>
      <c r="W9" s="484"/>
      <c r="X9" s="470"/>
      <c r="Y9" s="470"/>
      <c r="Z9" s="470"/>
      <c r="AA9" s="470"/>
      <c r="AB9" s="470"/>
      <c r="AC9" s="470"/>
      <c r="AD9" s="470"/>
      <c r="AE9" s="470"/>
      <c r="AF9" s="470"/>
      <c r="AG9" s="470"/>
    </row>
    <row r="10" spans="1:33" s="456" customFormat="1" ht="18.75">
      <c r="A10" s="476"/>
      <c r="B10" s="476"/>
      <c r="C10" s="476"/>
      <c r="D10" s="476"/>
      <c r="E10" s="476"/>
      <c r="F10" s="476"/>
      <c r="G10" s="476"/>
      <c r="H10" s="476"/>
      <c r="L10" s="124"/>
      <c r="M10" s="582" t="s">
        <v>483</v>
      </c>
      <c r="N10" s="631"/>
      <c r="O10"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72"/>
      <c r="Q10" s="1172"/>
      <c r="R10" s="1172"/>
      <c r="S10" s="1172"/>
      <c r="T10" s="1172"/>
      <c r="U10" s="547"/>
      <c r="V10" s="547"/>
      <c r="W10" s="484"/>
      <c r="X10" s="470"/>
      <c r="Y10" s="470"/>
      <c r="Z10" s="470"/>
      <c r="AA10" s="470"/>
      <c r="AB10" s="470"/>
      <c r="AC10" s="470"/>
      <c r="AD10" s="470"/>
      <c r="AE10" s="470"/>
      <c r="AF10" s="470"/>
      <c r="AG10" s="470"/>
    </row>
    <row r="11" spans="1:33" s="456" customFormat="1" ht="11.25" hidden="1">
      <c r="A11" s="476"/>
      <c r="B11" s="476"/>
      <c r="C11" s="476"/>
      <c r="D11" s="476"/>
      <c r="E11" s="476"/>
      <c r="F11" s="476"/>
      <c r="G11" s="476"/>
      <c r="H11" s="476"/>
      <c r="L11" s="124"/>
      <c r="M11" s="124"/>
      <c r="N11" s="453"/>
      <c r="O11" s="463"/>
      <c r="P11" s="463"/>
      <c r="Q11" s="463"/>
      <c r="R11" s="463"/>
      <c r="S11" s="463"/>
      <c r="T11" s="463"/>
      <c r="U11" s="468" t="s">
        <v>358</v>
      </c>
      <c r="X11" s="470"/>
      <c r="Y11" s="470"/>
      <c r="Z11" s="470"/>
      <c r="AA11" s="470"/>
      <c r="AB11" s="470"/>
      <c r="AC11" s="470"/>
      <c r="AD11" s="470"/>
      <c r="AE11" s="470"/>
      <c r="AF11" s="470"/>
      <c r="AG11" s="470"/>
    </row>
    <row r="12" spans="1:33" ht="15" customHeight="1">
      <c r="H12" s="475" t="s">
        <v>89</v>
      </c>
      <c r="J12" s="446"/>
      <c r="K12" s="446"/>
      <c r="L12" s="442"/>
      <c r="M12" s="442"/>
      <c r="N12" s="442"/>
      <c r="O12" s="1194"/>
      <c r="P12" s="1194"/>
      <c r="Q12" s="1194"/>
      <c r="R12" s="1194"/>
      <c r="S12" s="1194"/>
      <c r="T12" s="1194"/>
      <c r="U12" s="1194"/>
    </row>
    <row r="13" spans="1:33">
      <c r="J13" s="446"/>
      <c r="K13" s="446"/>
      <c r="L13" s="1104" t="s">
        <v>436</v>
      </c>
      <c r="M13" s="1104"/>
      <c r="N13" s="1104"/>
      <c r="O13" s="1104"/>
      <c r="P13" s="1104"/>
      <c r="Q13" s="1104"/>
      <c r="R13" s="1104"/>
      <c r="S13" s="1104"/>
      <c r="T13" s="1104"/>
      <c r="U13" s="1104"/>
      <c r="V13" s="1104"/>
      <c r="W13" s="1104" t="s">
        <v>437</v>
      </c>
    </row>
    <row r="14" spans="1:33" ht="14.25" customHeight="1">
      <c r="J14" s="446"/>
      <c r="K14" s="446"/>
      <c r="L14" s="1179" t="s">
        <v>88</v>
      </c>
      <c r="M14" s="1179" t="s">
        <v>618</v>
      </c>
      <c r="N14" s="439"/>
      <c r="O14" s="1180" t="s">
        <v>620</v>
      </c>
      <c r="P14" s="1181"/>
      <c r="Q14" s="1181"/>
      <c r="R14" s="1181"/>
      <c r="S14" s="1181"/>
      <c r="T14" s="1182"/>
      <c r="U14" s="1163" t="s">
        <v>326</v>
      </c>
      <c r="V14" s="1193" t="s">
        <v>260</v>
      </c>
      <c r="W14" s="1104"/>
    </row>
    <row r="15" spans="1:33" ht="14.25" customHeight="1">
      <c r="J15" s="446"/>
      <c r="K15" s="446"/>
      <c r="L15" s="1179"/>
      <c r="M15" s="1179"/>
      <c r="N15" s="438"/>
      <c r="O15" s="1185" t="s">
        <v>619</v>
      </c>
      <c r="P15" s="620"/>
      <c r="Q15" s="620"/>
      <c r="R15" s="1161" t="s">
        <v>633</v>
      </c>
      <c r="S15" s="1161"/>
      <c r="T15" s="1162"/>
      <c r="U15" s="1164"/>
      <c r="V15" s="1193"/>
      <c r="W15" s="1104"/>
    </row>
    <row r="16" spans="1:33" ht="30.75" customHeight="1">
      <c r="J16" s="446"/>
      <c r="K16" s="446"/>
      <c r="L16" s="1179"/>
      <c r="M16" s="1179"/>
      <c r="N16" s="437"/>
      <c r="O16" s="1186"/>
      <c r="P16" s="618"/>
      <c r="Q16" s="619"/>
      <c r="R16" s="501" t="s">
        <v>259</v>
      </c>
      <c r="S16" s="1174" t="s">
        <v>258</v>
      </c>
      <c r="T16" s="1175"/>
      <c r="U16" s="1165"/>
      <c r="V16" s="1193"/>
      <c r="W16" s="1104"/>
    </row>
    <row r="17" spans="1:33">
      <c r="J17" s="446"/>
      <c r="K17" s="454">
        <v>1</v>
      </c>
      <c r="L17" s="602" t="s">
        <v>89</v>
      </c>
      <c r="M17" s="602" t="s">
        <v>48</v>
      </c>
      <c r="N17" s="474" t="s">
        <v>48</v>
      </c>
      <c r="O17" s="603">
        <f ca="1">OFFSET(O17,0,-1)+1</f>
        <v>3</v>
      </c>
      <c r="P17" s="604">
        <f ca="1">OFFSET(P17,0,-1)</f>
        <v>3</v>
      </c>
      <c r="Q17" s="604">
        <f ca="1">OFFSET(Q17,0,-1)</f>
        <v>3</v>
      </c>
      <c r="R17" s="603">
        <f ca="1">OFFSET(R17,0,-1)+1</f>
        <v>4</v>
      </c>
      <c r="S17" s="1196">
        <f ca="1">OFFSET(S17,0,-1)+1</f>
        <v>5</v>
      </c>
      <c r="T17" s="1196"/>
      <c r="U17" s="603">
        <f ca="1">OFFSET(U17,0,-2)+1</f>
        <v>6</v>
      </c>
      <c r="V17" s="604">
        <f ca="1">OFFSET(V17,0,-1)</f>
        <v>6</v>
      </c>
      <c r="W17" s="603">
        <f ca="1">OFFSET(W17,0,-1)+1</f>
        <v>7</v>
      </c>
    </row>
    <row r="18" spans="1:33" ht="22.5">
      <c r="A18" s="1152">
        <v>1</v>
      </c>
      <c r="B18" s="866"/>
      <c r="C18" s="866"/>
      <c r="D18" s="866"/>
      <c r="E18" s="867"/>
      <c r="F18" s="868"/>
      <c r="G18" s="868"/>
      <c r="H18" s="868"/>
      <c r="I18" s="869"/>
      <c r="J18" s="864"/>
      <c r="K18" s="871"/>
      <c r="L18" s="558">
        <f>mergeValue(A18)</f>
        <v>1</v>
      </c>
      <c r="M18" s="606" t="s">
        <v>19</v>
      </c>
      <c r="N18" s="545"/>
      <c r="O18" s="1195"/>
      <c r="P18" s="1195"/>
      <c r="Q18" s="1195"/>
      <c r="R18" s="1195"/>
      <c r="S18" s="1195"/>
      <c r="T18" s="1195"/>
      <c r="U18" s="1195"/>
      <c r="V18" s="1195"/>
      <c r="W18" s="595" t="s">
        <v>458</v>
      </c>
    </row>
    <row r="19" spans="1:33" ht="22.5">
      <c r="A19" s="1152"/>
      <c r="B19" s="1152">
        <v>1</v>
      </c>
      <c r="C19" s="866"/>
      <c r="D19" s="866"/>
      <c r="E19" s="868"/>
      <c r="F19" s="868"/>
      <c r="G19" s="868"/>
      <c r="H19" s="868"/>
      <c r="I19" s="863"/>
      <c r="J19" s="862"/>
      <c r="K19" s="865"/>
      <c r="L19" s="558" t="str">
        <f>mergeValue(A19) &amp;"."&amp; mergeValue(B19)</f>
        <v>1.1</v>
      </c>
      <c r="M19" s="511" t="s">
        <v>15</v>
      </c>
      <c r="N19" s="545"/>
      <c r="O19" s="1195"/>
      <c r="P19" s="1195"/>
      <c r="Q19" s="1195"/>
      <c r="R19" s="1195"/>
      <c r="S19" s="1195"/>
      <c r="T19" s="1195"/>
      <c r="U19" s="1195"/>
      <c r="V19" s="1195"/>
      <c r="W19" s="595" t="s">
        <v>459</v>
      </c>
    </row>
    <row r="20" spans="1:33" ht="22.5">
      <c r="A20" s="1152"/>
      <c r="B20" s="1152"/>
      <c r="C20" s="1152">
        <v>1</v>
      </c>
      <c r="D20" s="866"/>
      <c r="E20" s="868"/>
      <c r="F20" s="868"/>
      <c r="G20" s="868"/>
      <c r="H20" s="868"/>
      <c r="I20" s="870"/>
      <c r="J20" s="862"/>
      <c r="K20" s="865"/>
      <c r="L20" s="558" t="str">
        <f>mergeValue(A20) &amp;"."&amp; mergeValue(B20)&amp;"."&amp; mergeValue(C20)</f>
        <v>1.1.1</v>
      </c>
      <c r="M20" s="512" t="s">
        <v>6</v>
      </c>
      <c r="N20" s="545"/>
      <c r="O20" s="1195"/>
      <c r="P20" s="1195"/>
      <c r="Q20" s="1195"/>
      <c r="R20" s="1195"/>
      <c r="S20" s="1195"/>
      <c r="T20" s="1195"/>
      <c r="U20" s="1195"/>
      <c r="V20" s="1195"/>
      <c r="W20" s="595" t="s">
        <v>612</v>
      </c>
    </row>
    <row r="21" spans="1:33" ht="22.5">
      <c r="A21" s="1152"/>
      <c r="B21" s="1152"/>
      <c r="C21" s="1152"/>
      <c r="D21" s="1152">
        <v>1</v>
      </c>
      <c r="E21" s="868"/>
      <c r="F21" s="868"/>
      <c r="G21" s="868"/>
      <c r="H21" s="868"/>
      <c r="I21" s="870"/>
      <c r="J21" s="862"/>
      <c r="K21" s="865"/>
      <c r="L21" s="558" t="str">
        <f>mergeValue(A21) &amp;"."&amp; mergeValue(B21)&amp;"."&amp; mergeValue(C21)&amp;"."&amp; mergeValue(D21)</f>
        <v>1.1.1.1</v>
      </c>
      <c r="M21" s="513" t="s">
        <v>21</v>
      </c>
      <c r="N21" s="545"/>
      <c r="O21" s="1195"/>
      <c r="P21" s="1195"/>
      <c r="Q21" s="1195"/>
      <c r="R21" s="1195"/>
      <c r="S21" s="1195"/>
      <c r="T21" s="1195"/>
      <c r="U21" s="1195"/>
      <c r="V21" s="1195"/>
      <c r="W21" s="595" t="s">
        <v>613</v>
      </c>
    </row>
    <row r="22" spans="1:33" ht="101.25">
      <c r="A22" s="1152"/>
      <c r="B22" s="1152"/>
      <c r="C22" s="1152"/>
      <c r="D22" s="1152"/>
      <c r="E22" s="1152">
        <v>1</v>
      </c>
      <c r="F22" s="868"/>
      <c r="G22" s="868"/>
      <c r="H22" s="866">
        <v>1</v>
      </c>
      <c r="I22" s="1152">
        <v>1</v>
      </c>
      <c r="J22" s="868"/>
      <c r="K22" s="873"/>
      <c r="L22" s="558" t="str">
        <f>mergeValue(A22) &amp;"."&amp; mergeValue(B22)&amp;"."&amp; mergeValue(C22)&amp;"."&amp; mergeValue(D22)&amp;"."&amp; mergeValue(E22)</f>
        <v>1.1.1.1.1</v>
      </c>
      <c r="M22" s="519" t="s">
        <v>8</v>
      </c>
      <c r="N22" s="546"/>
      <c r="O22" s="1154"/>
      <c r="P22" s="1154"/>
      <c r="Q22" s="1154"/>
      <c r="R22" s="1154"/>
      <c r="S22" s="1154"/>
      <c r="T22" s="1154"/>
      <c r="U22" s="1154"/>
      <c r="V22" s="1154"/>
      <c r="W22" s="595" t="s">
        <v>617</v>
      </c>
    </row>
    <row r="23" spans="1:33" ht="90">
      <c r="A23" s="1152"/>
      <c r="B23" s="1152"/>
      <c r="C23" s="1152"/>
      <c r="D23" s="1152"/>
      <c r="E23" s="1152"/>
      <c r="F23" s="1152">
        <v>1</v>
      </c>
      <c r="G23" s="866"/>
      <c r="H23" s="866"/>
      <c r="I23" s="1152"/>
      <c r="J23" s="1152">
        <v>1</v>
      </c>
      <c r="K23" s="874"/>
      <c r="L23" s="558" t="str">
        <f>mergeValue(A23) &amp;"."&amp; mergeValue(B23)&amp;"."&amp; mergeValue(C23)&amp;"."&amp; mergeValue(D23)&amp;"."&amp; mergeValue(E23)&amp;"."&amp; mergeValue(F23)</f>
        <v>1.1.1.1.1.1</v>
      </c>
      <c r="M23" s="520" t="s">
        <v>9</v>
      </c>
      <c r="N23" s="546"/>
      <c r="O23" s="1155"/>
      <c r="P23" s="1156"/>
      <c r="Q23" s="1156"/>
      <c r="R23" s="1156"/>
      <c r="S23" s="1156"/>
      <c r="T23" s="1156"/>
      <c r="U23" s="1156"/>
      <c r="V23" s="1157"/>
      <c r="W23" s="595" t="s">
        <v>615</v>
      </c>
      <c r="Y23" s="469" t="str">
        <f>strCheckUnique(Z23:Z26)</f>
        <v/>
      </c>
      <c r="AA23" s="469" t="str">
        <f>IF(O23="","",O23 &amp; ":_")</f>
        <v/>
      </c>
    </row>
    <row r="24" spans="1:33" ht="189" customHeight="1">
      <c r="A24" s="1152"/>
      <c r="B24" s="1152"/>
      <c r="C24" s="1152"/>
      <c r="D24" s="1152"/>
      <c r="E24" s="1152"/>
      <c r="F24" s="1152"/>
      <c r="G24" s="866">
        <v>1</v>
      </c>
      <c r="H24" s="866"/>
      <c r="I24" s="1152"/>
      <c r="J24" s="1152"/>
      <c r="K24" s="874">
        <v>1</v>
      </c>
      <c r="L24" s="558" t="str">
        <f>mergeValue(A24) &amp;"."&amp; mergeValue(B24)&amp;"."&amp; mergeValue(C24)&amp;"."&amp; mergeValue(D24)&amp;"."&amp; mergeValue(E24)&amp;"."&amp; mergeValue(F24)&amp;"."&amp; mergeValue(G24)</f>
        <v>1.1.1.1.1.1.1</v>
      </c>
      <c r="M24" s="1034"/>
      <c r="N24" s="551"/>
      <c r="O24" s="1043"/>
      <c r="P24" s="527"/>
      <c r="Q24" s="527"/>
      <c r="R24" s="1187"/>
      <c r="S24" s="1159" t="s">
        <v>81</v>
      </c>
      <c r="T24" s="1187"/>
      <c r="U24" s="1159" t="s">
        <v>82</v>
      </c>
      <c r="V24" s="543"/>
      <c r="W24" s="1169" t="s">
        <v>635</v>
      </c>
      <c r="X24" s="465" t="str">
        <f>strCheckDate(O25:V25)</f>
        <v/>
      </c>
      <c r="Y24" s="469"/>
      <c r="Z24" s="469" t="str">
        <f>IF(M24="","",M24 )</f>
        <v/>
      </c>
      <c r="AA24" s="469"/>
      <c r="AB24" s="469"/>
      <c r="AC24" s="469"/>
    </row>
    <row r="25" spans="1:33" ht="11.25" hidden="1">
      <c r="A25" s="1152"/>
      <c r="B25" s="1152"/>
      <c r="C25" s="1152"/>
      <c r="D25" s="1152"/>
      <c r="E25" s="1152"/>
      <c r="F25" s="1152"/>
      <c r="G25" s="866"/>
      <c r="H25" s="866"/>
      <c r="I25" s="1152"/>
      <c r="J25" s="1152"/>
      <c r="K25" s="874"/>
      <c r="L25" s="565"/>
      <c r="M25" s="611"/>
      <c r="N25" s="551"/>
      <c r="O25" s="549"/>
      <c r="P25" s="527"/>
      <c r="Q25" s="549" t="str">
        <f>R24 &amp; "-" &amp; T24</f>
        <v>-</v>
      </c>
      <c r="R25" s="1158"/>
      <c r="S25" s="1159"/>
      <c r="T25" s="1158"/>
      <c r="U25" s="1159"/>
      <c r="V25" s="543"/>
      <c r="W25" s="1170"/>
    </row>
    <row r="26" spans="1:33" s="440" customFormat="1" ht="15" customHeight="1">
      <c r="A26" s="1152"/>
      <c r="B26" s="1152"/>
      <c r="C26" s="1152"/>
      <c r="D26" s="1152"/>
      <c r="E26" s="1152"/>
      <c r="F26" s="1152"/>
      <c r="G26" s="868"/>
      <c r="H26" s="866"/>
      <c r="I26" s="1152"/>
      <c r="J26" s="1152"/>
      <c r="K26" s="873"/>
      <c r="L26" s="503"/>
      <c r="M26" s="522" t="s">
        <v>24</v>
      </c>
      <c r="N26" s="516"/>
      <c r="O26" s="510"/>
      <c r="P26" s="510"/>
      <c r="Q26" s="510"/>
      <c r="R26" s="538"/>
      <c r="S26" s="529"/>
      <c r="T26" s="528"/>
      <c r="U26" s="516"/>
      <c r="V26" s="525"/>
      <c r="W26" s="1171"/>
      <c r="X26" s="466"/>
      <c r="Y26" s="466"/>
      <c r="Z26" s="466"/>
      <c r="AA26" s="466"/>
      <c r="AB26" s="466"/>
      <c r="AC26" s="466"/>
      <c r="AD26" s="466"/>
      <c r="AE26" s="466"/>
      <c r="AF26" s="466"/>
      <c r="AG26" s="466"/>
    </row>
    <row r="27" spans="1:33" s="440" customFormat="1" ht="15" customHeight="1">
      <c r="A27" s="1152"/>
      <c r="B27" s="1152"/>
      <c r="C27" s="1152"/>
      <c r="D27" s="1152"/>
      <c r="E27" s="1152"/>
      <c r="F27" s="868"/>
      <c r="G27" s="868"/>
      <c r="H27" s="866"/>
      <c r="I27" s="1152"/>
      <c r="J27" s="868"/>
      <c r="K27" s="873"/>
      <c r="L27" s="503"/>
      <c r="M27" s="521" t="s">
        <v>10</v>
      </c>
      <c r="N27" s="515"/>
      <c r="O27" s="510"/>
      <c r="P27" s="510"/>
      <c r="Q27" s="510"/>
      <c r="R27" s="538"/>
      <c r="S27" s="529"/>
      <c r="T27" s="528"/>
      <c r="U27" s="515"/>
      <c r="V27" s="529"/>
      <c r="W27" s="525"/>
      <c r="X27" s="466"/>
      <c r="Y27" s="466"/>
      <c r="Z27" s="466"/>
      <c r="AA27" s="466"/>
      <c r="AB27" s="466"/>
      <c r="AC27" s="466"/>
      <c r="AD27" s="466"/>
      <c r="AE27" s="466"/>
      <c r="AF27" s="466"/>
      <c r="AG27" s="466"/>
    </row>
    <row r="28" spans="1:33" s="440" customFormat="1" ht="15" customHeight="1">
      <c r="A28" s="1152"/>
      <c r="B28" s="1152"/>
      <c r="C28" s="1152"/>
      <c r="D28" s="1152"/>
      <c r="E28" s="872"/>
      <c r="F28" s="868"/>
      <c r="G28" s="868"/>
      <c r="H28" s="868"/>
      <c r="I28" s="864"/>
      <c r="J28" s="861"/>
      <c r="K28" s="871"/>
      <c r="L28" s="503"/>
      <c r="M28" s="516" t="s">
        <v>11</v>
      </c>
      <c r="N28" s="514"/>
      <c r="O28" s="510"/>
      <c r="P28" s="510"/>
      <c r="Q28" s="510"/>
      <c r="R28" s="538"/>
      <c r="S28" s="529"/>
      <c r="T28" s="528"/>
      <c r="U28" s="514"/>
      <c r="V28" s="529"/>
      <c r="W28" s="525"/>
      <c r="X28" s="466"/>
      <c r="Y28" s="466"/>
      <c r="Z28" s="466"/>
      <c r="AA28" s="466"/>
      <c r="AB28" s="466"/>
      <c r="AC28" s="466"/>
      <c r="AD28" s="466"/>
      <c r="AE28" s="466"/>
      <c r="AF28" s="466"/>
      <c r="AG28" s="466"/>
    </row>
    <row r="29" spans="1:33" s="440" customFormat="1" ht="15" customHeight="1">
      <c r="A29" s="1152"/>
      <c r="B29" s="1152"/>
      <c r="C29" s="1152"/>
      <c r="D29" s="872"/>
      <c r="E29" s="872"/>
      <c r="F29" s="868"/>
      <c r="G29" s="868"/>
      <c r="H29" s="868"/>
      <c r="I29" s="864"/>
      <c r="J29" s="861"/>
      <c r="K29" s="871"/>
      <c r="L29" s="503"/>
      <c r="M29" s="515" t="s">
        <v>16</v>
      </c>
      <c r="N29" s="514"/>
      <c r="O29" s="510"/>
      <c r="P29" s="510"/>
      <c r="Q29" s="510"/>
      <c r="R29" s="538"/>
      <c r="S29" s="529"/>
      <c r="T29" s="528"/>
      <c r="U29" s="514"/>
      <c r="V29" s="529"/>
      <c r="W29" s="525"/>
      <c r="X29" s="466"/>
      <c r="Y29" s="466"/>
      <c r="Z29" s="466"/>
      <c r="AA29" s="466"/>
      <c r="AB29" s="466"/>
      <c r="AC29" s="466"/>
      <c r="AD29" s="466"/>
      <c r="AE29" s="466"/>
      <c r="AF29" s="466"/>
      <c r="AG29" s="466"/>
    </row>
    <row r="30" spans="1:33" s="440" customFormat="1" ht="15" customHeight="1">
      <c r="A30" s="1152"/>
      <c r="B30" s="1152"/>
      <c r="C30" s="872"/>
      <c r="D30" s="872"/>
      <c r="E30" s="872"/>
      <c r="F30" s="872"/>
      <c r="G30" s="877"/>
      <c r="H30" s="864"/>
      <c r="I30" s="875"/>
      <c r="J30" s="861"/>
      <c r="K30" s="876"/>
      <c r="L30" s="503"/>
      <c r="M30" s="514" t="s">
        <v>17</v>
      </c>
      <c r="N30" s="514"/>
      <c r="O30" s="510"/>
      <c r="P30" s="510"/>
      <c r="Q30" s="510"/>
      <c r="R30" s="538"/>
      <c r="S30" s="529"/>
      <c r="T30" s="528"/>
      <c r="U30" s="514"/>
      <c r="V30" s="529"/>
      <c r="W30" s="525"/>
      <c r="X30" s="466"/>
      <c r="Y30" s="466"/>
      <c r="Z30" s="466"/>
      <c r="AA30" s="466"/>
      <c r="AB30" s="466"/>
      <c r="AC30" s="466"/>
      <c r="AD30" s="466"/>
      <c r="AE30" s="466"/>
      <c r="AF30" s="466"/>
      <c r="AG30" s="466"/>
    </row>
    <row r="31" spans="1:33" s="440" customFormat="1" ht="15" customHeight="1">
      <c r="A31" s="1152"/>
      <c r="B31" s="872"/>
      <c r="C31" s="872"/>
      <c r="D31" s="872"/>
      <c r="E31" s="872"/>
      <c r="F31" s="872"/>
      <c r="G31" s="877"/>
      <c r="H31" s="864"/>
      <c r="I31" s="864"/>
      <c r="J31" s="861"/>
      <c r="K31" s="871"/>
      <c r="L31" s="503"/>
      <c r="M31" s="523" t="s">
        <v>18</v>
      </c>
      <c r="N31" s="514"/>
      <c r="O31" s="510"/>
      <c r="P31" s="510"/>
      <c r="Q31" s="510"/>
      <c r="R31" s="538"/>
      <c r="S31" s="529"/>
      <c r="T31" s="528"/>
      <c r="U31" s="514"/>
      <c r="V31" s="529"/>
      <c r="W31" s="525"/>
      <c r="X31" s="466"/>
      <c r="Y31" s="466"/>
      <c r="Z31" s="466"/>
      <c r="AA31" s="466"/>
      <c r="AB31" s="466"/>
      <c r="AC31" s="466"/>
      <c r="AD31" s="466"/>
      <c r="AE31" s="466"/>
      <c r="AF31" s="466"/>
      <c r="AG31" s="466"/>
    </row>
    <row r="32" spans="1:33" s="440" customFormat="1" ht="15" customHeight="1">
      <c r="A32" s="860"/>
      <c r="B32" s="860"/>
      <c r="C32" s="860"/>
      <c r="D32" s="860"/>
      <c r="E32" s="860"/>
      <c r="F32" s="860"/>
      <c r="G32" s="860"/>
      <c r="H32" s="860"/>
      <c r="I32" s="860"/>
      <c r="J32" s="860"/>
      <c r="K32" s="860"/>
      <c r="L32" s="503"/>
      <c r="M32" s="530" t="s">
        <v>294</v>
      </c>
      <c r="N32" s="514"/>
      <c r="O32" s="510"/>
      <c r="P32" s="510"/>
      <c r="Q32" s="510"/>
      <c r="R32" s="538"/>
      <c r="S32" s="529"/>
      <c r="T32" s="528"/>
      <c r="U32" s="514"/>
      <c r="V32" s="529"/>
      <c r="W32" s="525"/>
      <c r="X32" s="466"/>
      <c r="Y32" s="466"/>
      <c r="Z32" s="466"/>
      <c r="AA32" s="466"/>
      <c r="AB32" s="466"/>
      <c r="AC32" s="466"/>
      <c r="AD32" s="466"/>
      <c r="AE32" s="466"/>
      <c r="AF32" s="466"/>
      <c r="AG32" s="466"/>
    </row>
    <row r="33" spans="12:23" ht="3" customHeight="1">
      <c r="L33" s="450"/>
      <c r="M33" s="450"/>
      <c r="N33" s="450"/>
      <c r="O33" s="450"/>
      <c r="P33" s="450"/>
      <c r="Q33" s="450"/>
      <c r="R33" s="450"/>
      <c r="S33" s="450"/>
      <c r="T33" s="450"/>
      <c r="U33" s="450"/>
    </row>
    <row r="34" spans="12:23" ht="133.5" customHeight="1">
      <c r="L34" s="1">
        <v>1</v>
      </c>
      <c r="M34" s="1145" t="s">
        <v>611</v>
      </c>
      <c r="N34" s="1145"/>
      <c r="O34" s="1145"/>
      <c r="P34" s="1145"/>
      <c r="Q34" s="1145"/>
      <c r="R34" s="1145"/>
      <c r="S34" s="1145"/>
      <c r="T34" s="1145"/>
      <c r="U34" s="1145"/>
      <c r="V34" s="1145"/>
      <c r="W34" s="1145"/>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sheetPr codeName="List05_4">
    <tabColor indexed="22"/>
  </sheetPr>
  <dimension ref="A1:T19"/>
  <sheetViews>
    <sheetView showGridLines="0" topLeftCell="E1" zoomScaleNormal="100" workbookViewId="0"/>
  </sheetViews>
  <sheetFormatPr defaultColWidth="10.5703125" defaultRowHeight="14.25"/>
  <cols>
    <col min="1" max="1" width="3.7109375" style="556" hidden="1" customWidth="1"/>
    <col min="2" max="4" width="3.7109375" style="550" hidden="1" customWidth="1"/>
    <col min="5" max="5" width="3.7109375" style="495" customWidth="1"/>
    <col min="6" max="6" width="9.7109375" style="488" customWidth="1"/>
    <col min="7" max="7" width="37.7109375" style="488" customWidth="1"/>
    <col min="8" max="8" width="66.85546875" style="488" customWidth="1"/>
    <col min="9" max="9" width="115.7109375" style="488" customWidth="1"/>
    <col min="10" max="11" width="10.5703125" style="550"/>
    <col min="12" max="12" width="11.140625" style="550" customWidth="1"/>
    <col min="13" max="20" width="10.5703125" style="550"/>
    <col min="21" max="16384" width="10.5703125" style="488"/>
  </cols>
  <sheetData>
    <row r="1" spans="1:20" ht="3" customHeight="1">
      <c r="A1" s="556" t="s">
        <v>50</v>
      </c>
    </row>
    <row r="2" spans="1:20" ht="22.5">
      <c r="F2" s="1146" t="s">
        <v>473</v>
      </c>
      <c r="G2" s="1147"/>
      <c r="H2" s="1148"/>
      <c r="I2" s="605"/>
    </row>
    <row r="3" spans="1:20" ht="3" customHeight="1"/>
    <row r="4" spans="1:20" s="535" customFormat="1" ht="11.25">
      <c r="A4" s="555"/>
      <c r="B4" s="555"/>
      <c r="C4" s="555"/>
      <c r="D4" s="555"/>
      <c r="F4" s="1104" t="s">
        <v>436</v>
      </c>
      <c r="G4" s="1104"/>
      <c r="H4" s="1104"/>
      <c r="I4" s="1149" t="s">
        <v>437</v>
      </c>
      <c r="J4" s="555"/>
      <c r="K4" s="555"/>
      <c r="L4" s="555"/>
      <c r="M4" s="555"/>
      <c r="N4" s="555"/>
      <c r="O4" s="555"/>
      <c r="P4" s="555"/>
      <c r="Q4" s="555"/>
      <c r="R4" s="555"/>
      <c r="S4" s="555"/>
      <c r="T4" s="555"/>
    </row>
    <row r="5" spans="1:20" s="535" customFormat="1" ht="11.25" customHeight="1">
      <c r="A5" s="555"/>
      <c r="B5" s="555"/>
      <c r="C5" s="555"/>
      <c r="D5" s="555"/>
      <c r="F5" s="571" t="s">
        <v>88</v>
      </c>
      <c r="G5" s="583" t="s">
        <v>439</v>
      </c>
      <c r="H5" s="570" t="s">
        <v>424</v>
      </c>
      <c r="I5" s="1149"/>
      <c r="J5" s="555"/>
      <c r="K5" s="555"/>
      <c r="L5" s="555"/>
      <c r="M5" s="555"/>
      <c r="N5" s="555"/>
      <c r="O5" s="555"/>
      <c r="P5" s="555"/>
      <c r="Q5" s="555"/>
      <c r="R5" s="555"/>
      <c r="S5" s="555"/>
      <c r="T5" s="555"/>
    </row>
    <row r="6" spans="1:20" s="535" customFormat="1" ht="12" customHeight="1">
      <c r="A6" s="555"/>
      <c r="B6" s="555"/>
      <c r="C6" s="555"/>
      <c r="D6" s="555"/>
      <c r="F6" s="572" t="s">
        <v>89</v>
      </c>
      <c r="G6" s="574">
        <v>2</v>
      </c>
      <c r="H6" s="575">
        <v>3</v>
      </c>
      <c r="I6" s="573">
        <v>4</v>
      </c>
      <c r="J6" s="555">
        <v>4</v>
      </c>
      <c r="K6" s="555"/>
      <c r="L6" s="555"/>
      <c r="M6" s="555"/>
      <c r="N6" s="555"/>
      <c r="O6" s="555"/>
      <c r="P6" s="555"/>
      <c r="Q6" s="555"/>
      <c r="R6" s="555"/>
      <c r="S6" s="555"/>
      <c r="T6" s="555"/>
    </row>
    <row r="7" spans="1:20" s="535" customFormat="1" ht="18.75">
      <c r="A7" s="555"/>
      <c r="B7" s="555"/>
      <c r="C7" s="555"/>
      <c r="D7" s="555"/>
      <c r="F7" s="581">
        <v>1</v>
      </c>
      <c r="G7" s="597" t="s">
        <v>474</v>
      </c>
      <c r="H7" s="569" t="str">
        <f>IF(dateCh="","",dateCh)</f>
        <v>27.11.2020</v>
      </c>
      <c r="I7" s="546" t="s">
        <v>475</v>
      </c>
      <c r="J7" s="580"/>
      <c r="K7" s="555"/>
      <c r="L7" s="555"/>
      <c r="M7" s="555"/>
      <c r="N7" s="555"/>
      <c r="O7" s="555"/>
      <c r="P7" s="555"/>
      <c r="Q7" s="555"/>
      <c r="R7" s="555"/>
      <c r="S7" s="555"/>
      <c r="T7" s="555"/>
    </row>
    <row r="8" spans="1:20" s="535" customFormat="1" ht="45">
      <c r="A8" s="1150">
        <v>1</v>
      </c>
      <c r="B8" s="555"/>
      <c r="C8" s="555"/>
      <c r="D8" s="555"/>
      <c r="F8" s="581" t="str">
        <f>"2." &amp;mergeValue(A8)</f>
        <v>2.1</v>
      </c>
      <c r="G8" s="597" t="s">
        <v>476</v>
      </c>
      <c r="H8" s="569"/>
      <c r="I8" s="546" t="s">
        <v>569</v>
      </c>
      <c r="J8" s="580"/>
      <c r="K8" s="555"/>
      <c r="L8" s="555"/>
      <c r="M8" s="555"/>
      <c r="N8" s="555"/>
      <c r="O8" s="555"/>
      <c r="P8" s="555"/>
      <c r="Q8" s="555"/>
      <c r="R8" s="555"/>
      <c r="S8" s="555"/>
      <c r="T8" s="555"/>
    </row>
    <row r="9" spans="1:20" s="535" customFormat="1" ht="22.5">
      <c r="A9" s="1150"/>
      <c r="B9" s="555"/>
      <c r="C9" s="555"/>
      <c r="D9" s="555"/>
      <c r="F9" s="581" t="str">
        <f>"3." &amp;mergeValue(A9)</f>
        <v>3.1</v>
      </c>
      <c r="G9" s="597" t="s">
        <v>477</v>
      </c>
      <c r="H9" s="569"/>
      <c r="I9" s="546" t="s">
        <v>568</v>
      </c>
      <c r="J9" s="580"/>
      <c r="K9" s="555"/>
      <c r="L9" s="555"/>
      <c r="M9" s="555"/>
      <c r="N9" s="555"/>
      <c r="O9" s="555"/>
      <c r="P9" s="555"/>
      <c r="Q9" s="555"/>
      <c r="R9" s="555"/>
      <c r="S9" s="555"/>
      <c r="T9" s="555"/>
    </row>
    <row r="10" spans="1:20" s="535" customFormat="1" ht="22.5">
      <c r="A10" s="1150"/>
      <c r="B10" s="555"/>
      <c r="C10" s="555"/>
      <c r="D10" s="555"/>
      <c r="F10" s="581" t="str">
        <f>"4."&amp;mergeValue(A10)</f>
        <v>4.1</v>
      </c>
      <c r="G10" s="597" t="s">
        <v>478</v>
      </c>
      <c r="H10" s="570" t="s">
        <v>440</v>
      </c>
      <c r="I10" s="546"/>
      <c r="J10" s="580"/>
      <c r="K10" s="555"/>
      <c r="L10" s="555"/>
      <c r="M10" s="555"/>
      <c r="N10" s="555"/>
      <c r="O10" s="555"/>
      <c r="P10" s="555"/>
      <c r="Q10" s="555"/>
      <c r="R10" s="555"/>
      <c r="S10" s="555"/>
      <c r="T10" s="555"/>
    </row>
    <row r="11" spans="1:20" s="535" customFormat="1" ht="18.75">
      <c r="A11" s="1150"/>
      <c r="B11" s="1150">
        <v>1</v>
      </c>
      <c r="C11" s="588"/>
      <c r="D11" s="588"/>
      <c r="F11" s="581" t="str">
        <f>"4."&amp;mergeValue(A11) &amp;"."&amp;mergeValue(B11)</f>
        <v>4.1.1</v>
      </c>
      <c r="G11" s="576" t="s">
        <v>571</v>
      </c>
      <c r="H11" s="569" t="str">
        <f>IF(region_name="","",region_name)</f>
        <v>Ханты-Мансийский автономный округ</v>
      </c>
      <c r="I11" s="546" t="s">
        <v>481</v>
      </c>
      <c r="J11" s="580"/>
      <c r="K11" s="555"/>
      <c r="L11" s="555"/>
      <c r="M11" s="555"/>
      <c r="N11" s="555"/>
      <c r="O11" s="555"/>
      <c r="P11" s="555"/>
      <c r="Q11" s="555"/>
      <c r="R11" s="555"/>
      <c r="S11" s="555"/>
      <c r="T11" s="555"/>
    </row>
    <row r="12" spans="1:20" s="535" customFormat="1" ht="22.5">
      <c r="A12" s="1150"/>
      <c r="B12" s="1150"/>
      <c r="C12" s="1150">
        <v>1</v>
      </c>
      <c r="D12" s="588"/>
      <c r="F12" s="581" t="str">
        <f>"4."&amp;mergeValue(A12) &amp;"."&amp;mergeValue(B12)&amp;"."&amp;mergeValue(C12)</f>
        <v>4.1.1.1</v>
      </c>
      <c r="G12" s="587" t="s">
        <v>479</v>
      </c>
      <c r="H12" s="569"/>
      <c r="I12" s="546" t="s">
        <v>482</v>
      </c>
      <c r="J12" s="580"/>
      <c r="K12" s="555"/>
      <c r="L12" s="555"/>
      <c r="M12" s="555"/>
      <c r="N12" s="555"/>
      <c r="O12" s="555"/>
      <c r="P12" s="555"/>
      <c r="Q12" s="555"/>
      <c r="R12" s="555"/>
      <c r="S12" s="555"/>
      <c r="T12" s="555"/>
    </row>
    <row r="13" spans="1:20" s="535" customFormat="1" ht="39" customHeight="1">
      <c r="A13" s="1150"/>
      <c r="B13" s="1150"/>
      <c r="C13" s="1150"/>
      <c r="D13" s="588">
        <v>1</v>
      </c>
      <c r="F13" s="581" t="str">
        <f>"4."&amp;mergeValue(A13) &amp;"."&amp;mergeValue(B13)&amp;"."&amp;mergeValue(C13)&amp;"."&amp;mergeValue(D13)</f>
        <v>4.1.1.1.1</v>
      </c>
      <c r="G13" s="598" t="s">
        <v>480</v>
      </c>
      <c r="H13" s="569"/>
      <c r="I13" s="1151" t="s">
        <v>570</v>
      </c>
      <c r="J13" s="580"/>
      <c r="K13" s="555"/>
      <c r="L13" s="555"/>
      <c r="M13" s="555"/>
      <c r="N13" s="555"/>
      <c r="O13" s="555"/>
      <c r="P13" s="555"/>
      <c r="Q13" s="555"/>
      <c r="R13" s="555"/>
      <c r="S13" s="555"/>
      <c r="T13" s="555"/>
    </row>
    <row r="14" spans="1:20" s="535" customFormat="1" ht="18.75">
      <c r="A14" s="1150"/>
      <c r="B14" s="1150"/>
      <c r="C14" s="1150"/>
      <c r="D14" s="588"/>
      <c r="F14" s="584"/>
      <c r="G14" s="515" t="s">
        <v>3</v>
      </c>
      <c r="H14" s="589"/>
      <c r="I14" s="1151"/>
      <c r="J14" s="580"/>
      <c r="K14" s="555"/>
      <c r="L14" s="555"/>
      <c r="M14" s="555"/>
      <c r="N14" s="555"/>
      <c r="O14" s="555"/>
      <c r="P14" s="555"/>
      <c r="Q14" s="555"/>
      <c r="R14" s="555"/>
      <c r="S14" s="555"/>
      <c r="T14" s="555"/>
    </row>
    <row r="15" spans="1:20" s="535" customFormat="1" ht="18.75">
      <c r="A15" s="1150"/>
      <c r="B15" s="1150"/>
      <c r="C15" s="588"/>
      <c r="D15" s="588"/>
      <c r="F15" s="599"/>
      <c r="G15" s="542" t="s">
        <v>385</v>
      </c>
      <c r="H15" s="600"/>
      <c r="I15" s="601"/>
      <c r="J15" s="580"/>
      <c r="K15" s="555"/>
      <c r="L15" s="555"/>
      <c r="M15" s="555"/>
      <c r="N15" s="555"/>
      <c r="O15" s="555"/>
      <c r="P15" s="555"/>
      <c r="Q15" s="555"/>
      <c r="R15" s="555"/>
      <c r="S15" s="555"/>
      <c r="T15" s="555"/>
    </row>
    <row r="16" spans="1:20" s="535" customFormat="1" ht="18.75">
      <c r="A16" s="1150"/>
      <c r="B16" s="555"/>
      <c r="C16" s="555"/>
      <c r="D16" s="555"/>
      <c r="F16" s="584"/>
      <c r="G16" s="523" t="s">
        <v>488</v>
      </c>
      <c r="H16" s="585"/>
      <c r="I16" s="586"/>
      <c r="J16" s="580"/>
      <c r="K16" s="555"/>
      <c r="L16" s="555"/>
      <c r="M16" s="555"/>
      <c r="N16" s="555"/>
      <c r="O16" s="555"/>
      <c r="P16" s="555"/>
      <c r="Q16" s="555"/>
      <c r="R16" s="555"/>
      <c r="S16" s="555"/>
      <c r="T16" s="555"/>
    </row>
    <row r="17" spans="1:20" s="535" customFormat="1" ht="18.75">
      <c r="A17" s="555"/>
      <c r="B17" s="555"/>
      <c r="C17" s="555"/>
      <c r="D17" s="555"/>
      <c r="F17" s="584"/>
      <c r="G17" s="530" t="s">
        <v>487</v>
      </c>
      <c r="H17" s="585"/>
      <c r="I17" s="586"/>
      <c r="J17" s="580"/>
      <c r="K17" s="555"/>
      <c r="L17" s="555"/>
      <c r="M17" s="555"/>
      <c r="N17" s="555"/>
      <c r="O17" s="555"/>
      <c r="P17" s="555"/>
      <c r="Q17" s="555"/>
      <c r="R17" s="555"/>
      <c r="S17" s="555"/>
      <c r="T17" s="555"/>
    </row>
    <row r="18" spans="1:20" s="578" customFormat="1" ht="3" customHeight="1">
      <c r="A18" s="579"/>
      <c r="B18" s="579"/>
      <c r="C18" s="579"/>
      <c r="D18" s="579"/>
      <c r="F18" s="590"/>
      <c r="G18" s="591"/>
      <c r="H18" s="592"/>
      <c r="I18" s="593"/>
      <c r="J18" s="579"/>
      <c r="K18" s="579"/>
      <c r="L18" s="579"/>
      <c r="M18" s="579"/>
      <c r="N18" s="579"/>
      <c r="O18" s="579"/>
      <c r="P18" s="579"/>
      <c r="Q18" s="579"/>
      <c r="R18" s="579"/>
      <c r="S18" s="579"/>
      <c r="T18" s="579"/>
    </row>
    <row r="19" spans="1:20" s="578" customFormat="1" ht="15" customHeight="1">
      <c r="A19" s="579"/>
      <c r="B19" s="579"/>
      <c r="C19" s="579"/>
      <c r="D19" s="579"/>
      <c r="F19" s="577"/>
      <c r="G19" s="1145" t="s">
        <v>572</v>
      </c>
      <c r="H19" s="1145"/>
      <c r="I19" s="559"/>
      <c r="J19" s="579"/>
      <c r="K19" s="579"/>
      <c r="L19" s="579"/>
      <c r="M19" s="579"/>
      <c r="N19" s="579"/>
      <c r="O19" s="579"/>
      <c r="P19" s="579"/>
      <c r="Q19" s="579"/>
      <c r="R19" s="579"/>
      <c r="S19" s="579"/>
      <c r="T19" s="57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sheetPr codeName="modList02">
    <tabColor rgb="FFFFCC99"/>
  </sheetPr>
  <dimension ref="A1"/>
  <sheetViews>
    <sheetView showGridLines="0" workbookViewId="0"/>
  </sheetViews>
  <sheetFormatPr defaultRowHeight="11.25"/>
  <cols>
    <col min="1" max="16384" width="9.140625" style="146"/>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0" hidden="1" customWidth="1"/>
    <col min="7" max="8" width="9.140625" style="556" hidden="1" customWidth="1"/>
    <col min="9" max="9" width="3.7109375" style="496" customWidth="1"/>
    <col min="10" max="11" width="3.7109375" style="495" customWidth="1"/>
    <col min="12" max="12" width="12.7109375" style="488" customWidth="1"/>
    <col min="13" max="13" width="44.7109375" style="488" customWidth="1"/>
    <col min="14" max="14" width="1.7109375" style="488" hidden="1" customWidth="1"/>
    <col min="15" max="15" width="23.7109375" style="488" customWidth="1"/>
    <col min="16" max="17" width="1.7109375" style="488" hidden="1" customWidth="1"/>
    <col min="18" max="18" width="11.7109375" style="488" customWidth="1"/>
    <col min="19" max="19" width="3.7109375" style="488" customWidth="1"/>
    <col min="20" max="20" width="11.7109375" style="488" customWidth="1"/>
    <col min="21" max="21" width="8.5703125" style="488" hidden="1" customWidth="1"/>
    <col min="22" max="22" width="4.7109375" style="488" customWidth="1"/>
    <col min="23" max="23" width="115.7109375" style="488" customWidth="1"/>
    <col min="24" max="35" width="10.5703125" style="550"/>
    <col min="36" max="256" width="10.5703125" style="488"/>
    <col min="257" max="264" width="0" style="488" hidden="1" customWidth="1"/>
    <col min="265" max="267" width="3.7109375" style="488" customWidth="1"/>
    <col min="268" max="268" width="12.7109375" style="488" customWidth="1"/>
    <col min="269" max="269" width="47.42578125" style="488" customWidth="1"/>
    <col min="270" max="273" width="0" style="488" hidden="1" customWidth="1"/>
    <col min="274" max="274" width="11.7109375" style="488" customWidth="1"/>
    <col min="275" max="275" width="6.42578125" style="488" bestFit="1" customWidth="1"/>
    <col min="276" max="276" width="11.7109375" style="488" customWidth="1"/>
    <col min="277" max="277" width="0" style="488" hidden="1" customWidth="1"/>
    <col min="278" max="278" width="3.7109375" style="488" customWidth="1"/>
    <col min="279" max="279" width="11.140625" style="488" bestFit="1" customWidth="1"/>
    <col min="280" max="512" width="10.5703125" style="488"/>
    <col min="513" max="520" width="0" style="488" hidden="1" customWidth="1"/>
    <col min="521" max="523" width="3.7109375" style="488" customWidth="1"/>
    <col min="524" max="524" width="12.7109375" style="488" customWidth="1"/>
    <col min="525" max="525" width="47.42578125" style="488" customWidth="1"/>
    <col min="526" max="529" width="0" style="488" hidden="1" customWidth="1"/>
    <col min="530" max="530" width="11.7109375" style="488" customWidth="1"/>
    <col min="531" max="531" width="6.42578125" style="488" bestFit="1" customWidth="1"/>
    <col min="532" max="532" width="11.7109375" style="488" customWidth="1"/>
    <col min="533" max="533" width="0" style="488" hidden="1" customWidth="1"/>
    <col min="534" max="534" width="3.7109375" style="488" customWidth="1"/>
    <col min="535" max="535" width="11.140625" style="488" bestFit="1" customWidth="1"/>
    <col min="536" max="768" width="10.5703125" style="488"/>
    <col min="769" max="776" width="0" style="488" hidden="1" customWidth="1"/>
    <col min="777" max="779" width="3.7109375" style="488" customWidth="1"/>
    <col min="780" max="780" width="12.7109375" style="488" customWidth="1"/>
    <col min="781" max="781" width="47.42578125" style="488" customWidth="1"/>
    <col min="782" max="785" width="0" style="488" hidden="1" customWidth="1"/>
    <col min="786" max="786" width="11.7109375" style="488" customWidth="1"/>
    <col min="787" max="787" width="6.42578125" style="488" bestFit="1" customWidth="1"/>
    <col min="788" max="788" width="11.7109375" style="488" customWidth="1"/>
    <col min="789" max="789" width="0" style="488" hidden="1" customWidth="1"/>
    <col min="790" max="790" width="3.7109375" style="488" customWidth="1"/>
    <col min="791" max="791" width="11.140625" style="488" bestFit="1" customWidth="1"/>
    <col min="792" max="1024" width="10.5703125" style="488"/>
    <col min="1025" max="1032" width="0" style="488" hidden="1" customWidth="1"/>
    <col min="1033" max="1035" width="3.7109375" style="488" customWidth="1"/>
    <col min="1036" max="1036" width="12.7109375" style="488" customWidth="1"/>
    <col min="1037" max="1037" width="47.42578125" style="488" customWidth="1"/>
    <col min="1038" max="1041" width="0" style="488" hidden="1" customWidth="1"/>
    <col min="1042" max="1042" width="11.7109375" style="488" customWidth="1"/>
    <col min="1043" max="1043" width="6.42578125" style="488" bestFit="1" customWidth="1"/>
    <col min="1044" max="1044" width="11.7109375" style="488" customWidth="1"/>
    <col min="1045" max="1045" width="0" style="488" hidden="1" customWidth="1"/>
    <col min="1046" max="1046" width="3.7109375" style="488" customWidth="1"/>
    <col min="1047" max="1047" width="11.140625" style="488" bestFit="1" customWidth="1"/>
    <col min="1048" max="1280" width="10.5703125" style="488"/>
    <col min="1281" max="1288" width="0" style="488" hidden="1" customWidth="1"/>
    <col min="1289" max="1291" width="3.7109375" style="488" customWidth="1"/>
    <col min="1292" max="1292" width="12.7109375" style="488" customWidth="1"/>
    <col min="1293" max="1293" width="47.42578125" style="488" customWidth="1"/>
    <col min="1294" max="1297" width="0" style="488" hidden="1" customWidth="1"/>
    <col min="1298" max="1298" width="11.7109375" style="488" customWidth="1"/>
    <col min="1299" max="1299" width="6.42578125" style="488" bestFit="1" customWidth="1"/>
    <col min="1300" max="1300" width="11.7109375" style="488" customWidth="1"/>
    <col min="1301" max="1301" width="0" style="488" hidden="1" customWidth="1"/>
    <col min="1302" max="1302" width="3.7109375" style="488" customWidth="1"/>
    <col min="1303" max="1303" width="11.140625" style="488" bestFit="1" customWidth="1"/>
    <col min="1304" max="1536" width="10.5703125" style="488"/>
    <col min="1537" max="1544" width="0" style="488" hidden="1" customWidth="1"/>
    <col min="1545" max="1547" width="3.7109375" style="488" customWidth="1"/>
    <col min="1548" max="1548" width="12.7109375" style="488" customWidth="1"/>
    <col min="1549" max="1549" width="47.42578125" style="488" customWidth="1"/>
    <col min="1550" max="1553" width="0" style="488" hidden="1" customWidth="1"/>
    <col min="1554" max="1554" width="11.7109375" style="488" customWidth="1"/>
    <col min="1555" max="1555" width="6.42578125" style="488" bestFit="1" customWidth="1"/>
    <col min="1556" max="1556" width="11.7109375" style="488" customWidth="1"/>
    <col min="1557" max="1557" width="0" style="488" hidden="1" customWidth="1"/>
    <col min="1558" max="1558" width="3.7109375" style="488" customWidth="1"/>
    <col min="1559" max="1559" width="11.140625" style="488" bestFit="1" customWidth="1"/>
    <col min="1560" max="1792" width="10.5703125" style="488"/>
    <col min="1793" max="1800" width="0" style="488" hidden="1" customWidth="1"/>
    <col min="1801" max="1803" width="3.7109375" style="488" customWidth="1"/>
    <col min="1804" max="1804" width="12.7109375" style="488" customWidth="1"/>
    <col min="1805" max="1805" width="47.42578125" style="488" customWidth="1"/>
    <col min="1806" max="1809" width="0" style="488" hidden="1" customWidth="1"/>
    <col min="1810" max="1810" width="11.7109375" style="488" customWidth="1"/>
    <col min="1811" max="1811" width="6.42578125" style="488" bestFit="1" customWidth="1"/>
    <col min="1812" max="1812" width="11.7109375" style="488" customWidth="1"/>
    <col min="1813" max="1813" width="0" style="488" hidden="1" customWidth="1"/>
    <col min="1814" max="1814" width="3.7109375" style="488" customWidth="1"/>
    <col min="1815" max="1815" width="11.140625" style="488" bestFit="1" customWidth="1"/>
    <col min="1816" max="2048" width="10.5703125" style="488"/>
    <col min="2049" max="2056" width="0" style="488" hidden="1" customWidth="1"/>
    <col min="2057" max="2059" width="3.7109375" style="488" customWidth="1"/>
    <col min="2060" max="2060" width="12.7109375" style="488" customWidth="1"/>
    <col min="2061" max="2061" width="47.42578125" style="488" customWidth="1"/>
    <col min="2062" max="2065" width="0" style="488" hidden="1" customWidth="1"/>
    <col min="2066" max="2066" width="11.7109375" style="488" customWidth="1"/>
    <col min="2067" max="2067" width="6.42578125" style="488" bestFit="1" customWidth="1"/>
    <col min="2068" max="2068" width="11.7109375" style="488" customWidth="1"/>
    <col min="2069" max="2069" width="0" style="488" hidden="1" customWidth="1"/>
    <col min="2070" max="2070" width="3.7109375" style="488" customWidth="1"/>
    <col min="2071" max="2071" width="11.140625" style="488" bestFit="1" customWidth="1"/>
    <col min="2072" max="2304" width="10.5703125" style="488"/>
    <col min="2305" max="2312" width="0" style="488" hidden="1" customWidth="1"/>
    <col min="2313" max="2315" width="3.7109375" style="488" customWidth="1"/>
    <col min="2316" max="2316" width="12.7109375" style="488" customWidth="1"/>
    <col min="2317" max="2317" width="47.42578125" style="488" customWidth="1"/>
    <col min="2318" max="2321" width="0" style="488" hidden="1" customWidth="1"/>
    <col min="2322" max="2322" width="11.7109375" style="488" customWidth="1"/>
    <col min="2323" max="2323" width="6.42578125" style="488" bestFit="1" customWidth="1"/>
    <col min="2324" max="2324" width="11.7109375" style="488" customWidth="1"/>
    <col min="2325" max="2325" width="0" style="488" hidden="1" customWidth="1"/>
    <col min="2326" max="2326" width="3.7109375" style="488" customWidth="1"/>
    <col min="2327" max="2327" width="11.140625" style="488" bestFit="1" customWidth="1"/>
    <col min="2328" max="2560" width="10.5703125" style="488"/>
    <col min="2561" max="2568" width="0" style="488" hidden="1" customWidth="1"/>
    <col min="2569" max="2571" width="3.7109375" style="488" customWidth="1"/>
    <col min="2572" max="2572" width="12.7109375" style="488" customWidth="1"/>
    <col min="2573" max="2573" width="47.42578125" style="488" customWidth="1"/>
    <col min="2574" max="2577" width="0" style="488" hidden="1" customWidth="1"/>
    <col min="2578" max="2578" width="11.7109375" style="488" customWidth="1"/>
    <col min="2579" max="2579" width="6.42578125" style="488" bestFit="1" customWidth="1"/>
    <col min="2580" max="2580" width="11.7109375" style="488" customWidth="1"/>
    <col min="2581" max="2581" width="0" style="488" hidden="1" customWidth="1"/>
    <col min="2582" max="2582" width="3.7109375" style="488" customWidth="1"/>
    <col min="2583" max="2583" width="11.140625" style="488" bestFit="1" customWidth="1"/>
    <col min="2584" max="2816" width="10.5703125" style="488"/>
    <col min="2817" max="2824" width="0" style="488" hidden="1" customWidth="1"/>
    <col min="2825" max="2827" width="3.7109375" style="488" customWidth="1"/>
    <col min="2828" max="2828" width="12.7109375" style="488" customWidth="1"/>
    <col min="2829" max="2829" width="47.42578125" style="488" customWidth="1"/>
    <col min="2830" max="2833" width="0" style="488" hidden="1" customWidth="1"/>
    <col min="2834" max="2834" width="11.7109375" style="488" customWidth="1"/>
    <col min="2835" max="2835" width="6.42578125" style="488" bestFit="1" customWidth="1"/>
    <col min="2836" max="2836" width="11.7109375" style="488" customWidth="1"/>
    <col min="2837" max="2837" width="0" style="488" hidden="1" customWidth="1"/>
    <col min="2838" max="2838" width="3.7109375" style="488" customWidth="1"/>
    <col min="2839" max="2839" width="11.140625" style="488" bestFit="1" customWidth="1"/>
    <col min="2840" max="3072" width="10.5703125" style="488"/>
    <col min="3073" max="3080" width="0" style="488" hidden="1" customWidth="1"/>
    <col min="3081" max="3083" width="3.7109375" style="488" customWidth="1"/>
    <col min="3084" max="3084" width="12.7109375" style="488" customWidth="1"/>
    <col min="3085" max="3085" width="47.42578125" style="488" customWidth="1"/>
    <col min="3086" max="3089" width="0" style="488" hidden="1" customWidth="1"/>
    <col min="3090" max="3090" width="11.7109375" style="488" customWidth="1"/>
    <col min="3091" max="3091" width="6.42578125" style="488" bestFit="1" customWidth="1"/>
    <col min="3092" max="3092" width="11.7109375" style="488" customWidth="1"/>
    <col min="3093" max="3093" width="0" style="488" hidden="1" customWidth="1"/>
    <col min="3094" max="3094" width="3.7109375" style="488" customWidth="1"/>
    <col min="3095" max="3095" width="11.140625" style="488" bestFit="1" customWidth="1"/>
    <col min="3096" max="3328" width="10.5703125" style="488"/>
    <col min="3329" max="3336" width="0" style="488" hidden="1" customWidth="1"/>
    <col min="3337" max="3339" width="3.7109375" style="488" customWidth="1"/>
    <col min="3340" max="3340" width="12.7109375" style="488" customWidth="1"/>
    <col min="3341" max="3341" width="47.42578125" style="488" customWidth="1"/>
    <col min="3342" max="3345" width="0" style="488" hidden="1" customWidth="1"/>
    <col min="3346" max="3346" width="11.7109375" style="488" customWidth="1"/>
    <col min="3347" max="3347" width="6.42578125" style="488" bestFit="1" customWidth="1"/>
    <col min="3348" max="3348" width="11.7109375" style="488" customWidth="1"/>
    <col min="3349" max="3349" width="0" style="488" hidden="1" customWidth="1"/>
    <col min="3350" max="3350" width="3.7109375" style="488" customWidth="1"/>
    <col min="3351" max="3351" width="11.140625" style="488" bestFit="1" customWidth="1"/>
    <col min="3352" max="3584" width="10.5703125" style="488"/>
    <col min="3585" max="3592" width="0" style="488" hidden="1" customWidth="1"/>
    <col min="3593" max="3595" width="3.7109375" style="488" customWidth="1"/>
    <col min="3596" max="3596" width="12.7109375" style="488" customWidth="1"/>
    <col min="3597" max="3597" width="47.42578125" style="488" customWidth="1"/>
    <col min="3598" max="3601" width="0" style="488" hidden="1" customWidth="1"/>
    <col min="3602" max="3602" width="11.7109375" style="488" customWidth="1"/>
    <col min="3603" max="3603" width="6.42578125" style="488" bestFit="1" customWidth="1"/>
    <col min="3604" max="3604" width="11.7109375" style="488" customWidth="1"/>
    <col min="3605" max="3605" width="0" style="488" hidden="1" customWidth="1"/>
    <col min="3606" max="3606" width="3.7109375" style="488" customWidth="1"/>
    <col min="3607" max="3607" width="11.140625" style="488" bestFit="1" customWidth="1"/>
    <col min="3608" max="3840" width="10.5703125" style="488"/>
    <col min="3841" max="3848" width="0" style="488" hidden="1" customWidth="1"/>
    <col min="3849" max="3851" width="3.7109375" style="488" customWidth="1"/>
    <col min="3852" max="3852" width="12.7109375" style="488" customWidth="1"/>
    <col min="3853" max="3853" width="47.42578125" style="488" customWidth="1"/>
    <col min="3854" max="3857" width="0" style="488" hidden="1" customWidth="1"/>
    <col min="3858" max="3858" width="11.7109375" style="488" customWidth="1"/>
    <col min="3859" max="3859" width="6.42578125" style="488" bestFit="1" customWidth="1"/>
    <col min="3860" max="3860" width="11.7109375" style="488" customWidth="1"/>
    <col min="3861" max="3861" width="0" style="488" hidden="1" customWidth="1"/>
    <col min="3862" max="3862" width="3.7109375" style="488" customWidth="1"/>
    <col min="3863" max="3863" width="11.140625" style="488" bestFit="1" customWidth="1"/>
    <col min="3864" max="4096" width="10.5703125" style="488"/>
    <col min="4097" max="4104" width="0" style="488" hidden="1" customWidth="1"/>
    <col min="4105" max="4107" width="3.7109375" style="488" customWidth="1"/>
    <col min="4108" max="4108" width="12.7109375" style="488" customWidth="1"/>
    <col min="4109" max="4109" width="47.42578125" style="488" customWidth="1"/>
    <col min="4110" max="4113" width="0" style="488" hidden="1" customWidth="1"/>
    <col min="4114" max="4114" width="11.7109375" style="488" customWidth="1"/>
    <col min="4115" max="4115" width="6.42578125" style="488" bestFit="1" customWidth="1"/>
    <col min="4116" max="4116" width="11.7109375" style="488" customWidth="1"/>
    <col min="4117" max="4117" width="0" style="488" hidden="1" customWidth="1"/>
    <col min="4118" max="4118" width="3.7109375" style="488" customWidth="1"/>
    <col min="4119" max="4119" width="11.140625" style="488" bestFit="1" customWidth="1"/>
    <col min="4120" max="4352" width="10.5703125" style="488"/>
    <col min="4353" max="4360" width="0" style="488" hidden="1" customWidth="1"/>
    <col min="4361" max="4363" width="3.7109375" style="488" customWidth="1"/>
    <col min="4364" max="4364" width="12.7109375" style="488" customWidth="1"/>
    <col min="4365" max="4365" width="47.42578125" style="488" customWidth="1"/>
    <col min="4366" max="4369" width="0" style="488" hidden="1" customWidth="1"/>
    <col min="4370" max="4370" width="11.7109375" style="488" customWidth="1"/>
    <col min="4371" max="4371" width="6.42578125" style="488" bestFit="1" customWidth="1"/>
    <col min="4372" max="4372" width="11.7109375" style="488" customWidth="1"/>
    <col min="4373" max="4373" width="0" style="488" hidden="1" customWidth="1"/>
    <col min="4374" max="4374" width="3.7109375" style="488" customWidth="1"/>
    <col min="4375" max="4375" width="11.140625" style="488" bestFit="1" customWidth="1"/>
    <col min="4376" max="4608" width="10.5703125" style="488"/>
    <col min="4609" max="4616" width="0" style="488" hidden="1" customWidth="1"/>
    <col min="4617" max="4619" width="3.7109375" style="488" customWidth="1"/>
    <col min="4620" max="4620" width="12.7109375" style="488" customWidth="1"/>
    <col min="4621" max="4621" width="47.42578125" style="488" customWidth="1"/>
    <col min="4622" max="4625" width="0" style="488" hidden="1" customWidth="1"/>
    <col min="4626" max="4626" width="11.7109375" style="488" customWidth="1"/>
    <col min="4627" max="4627" width="6.42578125" style="488" bestFit="1" customWidth="1"/>
    <col min="4628" max="4628" width="11.7109375" style="488" customWidth="1"/>
    <col min="4629" max="4629" width="0" style="488" hidden="1" customWidth="1"/>
    <col min="4630" max="4630" width="3.7109375" style="488" customWidth="1"/>
    <col min="4631" max="4631" width="11.140625" style="488" bestFit="1" customWidth="1"/>
    <col min="4632" max="4864" width="10.5703125" style="488"/>
    <col min="4865" max="4872" width="0" style="488" hidden="1" customWidth="1"/>
    <col min="4873" max="4875" width="3.7109375" style="488" customWidth="1"/>
    <col min="4876" max="4876" width="12.7109375" style="488" customWidth="1"/>
    <col min="4877" max="4877" width="47.42578125" style="488" customWidth="1"/>
    <col min="4878" max="4881" width="0" style="488" hidden="1" customWidth="1"/>
    <col min="4882" max="4882" width="11.7109375" style="488" customWidth="1"/>
    <col min="4883" max="4883" width="6.42578125" style="488" bestFit="1" customWidth="1"/>
    <col min="4884" max="4884" width="11.7109375" style="488" customWidth="1"/>
    <col min="4885" max="4885" width="0" style="488" hidden="1" customWidth="1"/>
    <col min="4886" max="4886" width="3.7109375" style="488" customWidth="1"/>
    <col min="4887" max="4887" width="11.140625" style="488" bestFit="1" customWidth="1"/>
    <col min="4888" max="5120" width="10.5703125" style="488"/>
    <col min="5121" max="5128" width="0" style="488" hidden="1" customWidth="1"/>
    <col min="5129" max="5131" width="3.7109375" style="488" customWidth="1"/>
    <col min="5132" max="5132" width="12.7109375" style="488" customWidth="1"/>
    <col min="5133" max="5133" width="47.42578125" style="488" customWidth="1"/>
    <col min="5134" max="5137" width="0" style="488" hidden="1" customWidth="1"/>
    <col min="5138" max="5138" width="11.7109375" style="488" customWidth="1"/>
    <col min="5139" max="5139" width="6.42578125" style="488" bestFit="1" customWidth="1"/>
    <col min="5140" max="5140" width="11.7109375" style="488" customWidth="1"/>
    <col min="5141" max="5141" width="0" style="488" hidden="1" customWidth="1"/>
    <col min="5142" max="5142" width="3.7109375" style="488" customWidth="1"/>
    <col min="5143" max="5143" width="11.140625" style="488" bestFit="1" customWidth="1"/>
    <col min="5144" max="5376" width="10.5703125" style="488"/>
    <col min="5377" max="5384" width="0" style="488" hidden="1" customWidth="1"/>
    <col min="5385" max="5387" width="3.7109375" style="488" customWidth="1"/>
    <col min="5388" max="5388" width="12.7109375" style="488" customWidth="1"/>
    <col min="5389" max="5389" width="47.42578125" style="488" customWidth="1"/>
    <col min="5390" max="5393" width="0" style="488" hidden="1" customWidth="1"/>
    <col min="5394" max="5394" width="11.7109375" style="488" customWidth="1"/>
    <col min="5395" max="5395" width="6.42578125" style="488" bestFit="1" customWidth="1"/>
    <col min="5396" max="5396" width="11.7109375" style="488" customWidth="1"/>
    <col min="5397" max="5397" width="0" style="488" hidden="1" customWidth="1"/>
    <col min="5398" max="5398" width="3.7109375" style="488" customWidth="1"/>
    <col min="5399" max="5399" width="11.140625" style="488" bestFit="1" customWidth="1"/>
    <col min="5400" max="5632" width="10.5703125" style="488"/>
    <col min="5633" max="5640" width="0" style="488" hidden="1" customWidth="1"/>
    <col min="5641" max="5643" width="3.7109375" style="488" customWidth="1"/>
    <col min="5644" max="5644" width="12.7109375" style="488" customWidth="1"/>
    <col min="5645" max="5645" width="47.42578125" style="488" customWidth="1"/>
    <col min="5646" max="5649" width="0" style="488" hidden="1" customWidth="1"/>
    <col min="5650" max="5650" width="11.7109375" style="488" customWidth="1"/>
    <col min="5651" max="5651" width="6.42578125" style="488" bestFit="1" customWidth="1"/>
    <col min="5652" max="5652" width="11.7109375" style="488" customWidth="1"/>
    <col min="5653" max="5653" width="0" style="488" hidden="1" customWidth="1"/>
    <col min="5654" max="5654" width="3.7109375" style="488" customWidth="1"/>
    <col min="5655" max="5655" width="11.140625" style="488" bestFit="1" customWidth="1"/>
    <col min="5656" max="5888" width="10.5703125" style="488"/>
    <col min="5889" max="5896" width="0" style="488" hidden="1" customWidth="1"/>
    <col min="5897" max="5899" width="3.7109375" style="488" customWidth="1"/>
    <col min="5900" max="5900" width="12.7109375" style="488" customWidth="1"/>
    <col min="5901" max="5901" width="47.42578125" style="488" customWidth="1"/>
    <col min="5902" max="5905" width="0" style="488" hidden="1" customWidth="1"/>
    <col min="5906" max="5906" width="11.7109375" style="488" customWidth="1"/>
    <col min="5907" max="5907" width="6.42578125" style="488" bestFit="1" customWidth="1"/>
    <col min="5908" max="5908" width="11.7109375" style="488" customWidth="1"/>
    <col min="5909" max="5909" width="0" style="488" hidden="1" customWidth="1"/>
    <col min="5910" max="5910" width="3.7109375" style="488" customWidth="1"/>
    <col min="5911" max="5911" width="11.140625" style="488" bestFit="1" customWidth="1"/>
    <col min="5912" max="6144" width="10.5703125" style="488"/>
    <col min="6145" max="6152" width="0" style="488" hidden="1" customWidth="1"/>
    <col min="6153" max="6155" width="3.7109375" style="488" customWidth="1"/>
    <col min="6156" max="6156" width="12.7109375" style="488" customWidth="1"/>
    <col min="6157" max="6157" width="47.42578125" style="488" customWidth="1"/>
    <col min="6158" max="6161" width="0" style="488" hidden="1" customWidth="1"/>
    <col min="6162" max="6162" width="11.7109375" style="488" customWidth="1"/>
    <col min="6163" max="6163" width="6.42578125" style="488" bestFit="1" customWidth="1"/>
    <col min="6164" max="6164" width="11.7109375" style="488" customWidth="1"/>
    <col min="6165" max="6165" width="0" style="488" hidden="1" customWidth="1"/>
    <col min="6166" max="6166" width="3.7109375" style="488" customWidth="1"/>
    <col min="6167" max="6167" width="11.140625" style="488" bestFit="1" customWidth="1"/>
    <col min="6168" max="6400" width="10.5703125" style="488"/>
    <col min="6401" max="6408" width="0" style="488" hidden="1" customWidth="1"/>
    <col min="6409" max="6411" width="3.7109375" style="488" customWidth="1"/>
    <col min="6412" max="6412" width="12.7109375" style="488" customWidth="1"/>
    <col min="6413" max="6413" width="47.42578125" style="488" customWidth="1"/>
    <col min="6414" max="6417" width="0" style="488" hidden="1" customWidth="1"/>
    <col min="6418" max="6418" width="11.7109375" style="488" customWidth="1"/>
    <col min="6419" max="6419" width="6.42578125" style="488" bestFit="1" customWidth="1"/>
    <col min="6420" max="6420" width="11.7109375" style="488" customWidth="1"/>
    <col min="6421" max="6421" width="0" style="488" hidden="1" customWidth="1"/>
    <col min="6422" max="6422" width="3.7109375" style="488" customWidth="1"/>
    <col min="6423" max="6423" width="11.140625" style="488" bestFit="1" customWidth="1"/>
    <col min="6424" max="6656" width="10.5703125" style="488"/>
    <col min="6657" max="6664" width="0" style="488" hidden="1" customWidth="1"/>
    <col min="6665" max="6667" width="3.7109375" style="488" customWidth="1"/>
    <col min="6668" max="6668" width="12.7109375" style="488" customWidth="1"/>
    <col min="6669" max="6669" width="47.42578125" style="488" customWidth="1"/>
    <col min="6670" max="6673" width="0" style="488" hidden="1" customWidth="1"/>
    <col min="6674" max="6674" width="11.7109375" style="488" customWidth="1"/>
    <col min="6675" max="6675" width="6.42578125" style="488" bestFit="1" customWidth="1"/>
    <col min="6676" max="6676" width="11.7109375" style="488" customWidth="1"/>
    <col min="6677" max="6677" width="0" style="488" hidden="1" customWidth="1"/>
    <col min="6678" max="6678" width="3.7109375" style="488" customWidth="1"/>
    <col min="6679" max="6679" width="11.140625" style="488" bestFit="1" customWidth="1"/>
    <col min="6680" max="6912" width="10.5703125" style="488"/>
    <col min="6913" max="6920" width="0" style="488" hidden="1" customWidth="1"/>
    <col min="6921" max="6923" width="3.7109375" style="488" customWidth="1"/>
    <col min="6924" max="6924" width="12.7109375" style="488" customWidth="1"/>
    <col min="6925" max="6925" width="47.42578125" style="488" customWidth="1"/>
    <col min="6926" max="6929" width="0" style="488" hidden="1" customWidth="1"/>
    <col min="6930" max="6930" width="11.7109375" style="488" customWidth="1"/>
    <col min="6931" max="6931" width="6.42578125" style="488" bestFit="1" customWidth="1"/>
    <col min="6932" max="6932" width="11.7109375" style="488" customWidth="1"/>
    <col min="6933" max="6933" width="0" style="488" hidden="1" customWidth="1"/>
    <col min="6934" max="6934" width="3.7109375" style="488" customWidth="1"/>
    <col min="6935" max="6935" width="11.140625" style="488" bestFit="1" customWidth="1"/>
    <col min="6936" max="7168" width="10.5703125" style="488"/>
    <col min="7169" max="7176" width="0" style="488" hidden="1" customWidth="1"/>
    <col min="7177" max="7179" width="3.7109375" style="488" customWidth="1"/>
    <col min="7180" max="7180" width="12.7109375" style="488" customWidth="1"/>
    <col min="7181" max="7181" width="47.42578125" style="488" customWidth="1"/>
    <col min="7182" max="7185" width="0" style="488" hidden="1" customWidth="1"/>
    <col min="7186" max="7186" width="11.7109375" style="488" customWidth="1"/>
    <col min="7187" max="7187" width="6.42578125" style="488" bestFit="1" customWidth="1"/>
    <col min="7188" max="7188" width="11.7109375" style="488" customWidth="1"/>
    <col min="7189" max="7189" width="0" style="488" hidden="1" customWidth="1"/>
    <col min="7190" max="7190" width="3.7109375" style="488" customWidth="1"/>
    <col min="7191" max="7191" width="11.140625" style="488" bestFit="1" customWidth="1"/>
    <col min="7192" max="7424" width="10.5703125" style="488"/>
    <col min="7425" max="7432" width="0" style="488" hidden="1" customWidth="1"/>
    <col min="7433" max="7435" width="3.7109375" style="488" customWidth="1"/>
    <col min="7436" max="7436" width="12.7109375" style="488" customWidth="1"/>
    <col min="7437" max="7437" width="47.42578125" style="488" customWidth="1"/>
    <col min="7438" max="7441" width="0" style="488" hidden="1" customWidth="1"/>
    <col min="7442" max="7442" width="11.7109375" style="488" customWidth="1"/>
    <col min="7443" max="7443" width="6.42578125" style="488" bestFit="1" customWidth="1"/>
    <col min="7444" max="7444" width="11.7109375" style="488" customWidth="1"/>
    <col min="7445" max="7445" width="0" style="488" hidden="1" customWidth="1"/>
    <col min="7446" max="7446" width="3.7109375" style="488" customWidth="1"/>
    <col min="7447" max="7447" width="11.140625" style="488" bestFit="1" customWidth="1"/>
    <col min="7448" max="7680" width="10.5703125" style="488"/>
    <col min="7681" max="7688" width="0" style="488" hidden="1" customWidth="1"/>
    <col min="7689" max="7691" width="3.7109375" style="488" customWidth="1"/>
    <col min="7692" max="7692" width="12.7109375" style="488" customWidth="1"/>
    <col min="7693" max="7693" width="47.42578125" style="488" customWidth="1"/>
    <col min="7694" max="7697" width="0" style="488" hidden="1" customWidth="1"/>
    <col min="7698" max="7698" width="11.7109375" style="488" customWidth="1"/>
    <col min="7699" max="7699" width="6.42578125" style="488" bestFit="1" customWidth="1"/>
    <col min="7700" max="7700" width="11.7109375" style="488" customWidth="1"/>
    <col min="7701" max="7701" width="0" style="488" hidden="1" customWidth="1"/>
    <col min="7702" max="7702" width="3.7109375" style="488" customWidth="1"/>
    <col min="7703" max="7703" width="11.140625" style="488" bestFit="1" customWidth="1"/>
    <col min="7704" max="7936" width="10.5703125" style="488"/>
    <col min="7937" max="7944" width="0" style="488" hidden="1" customWidth="1"/>
    <col min="7945" max="7947" width="3.7109375" style="488" customWidth="1"/>
    <col min="7948" max="7948" width="12.7109375" style="488" customWidth="1"/>
    <col min="7949" max="7949" width="47.42578125" style="488" customWidth="1"/>
    <col min="7950" max="7953" width="0" style="488" hidden="1" customWidth="1"/>
    <col min="7954" max="7954" width="11.7109375" style="488" customWidth="1"/>
    <col min="7955" max="7955" width="6.42578125" style="488" bestFit="1" customWidth="1"/>
    <col min="7956" max="7956" width="11.7109375" style="488" customWidth="1"/>
    <col min="7957" max="7957" width="0" style="488" hidden="1" customWidth="1"/>
    <col min="7958" max="7958" width="3.7109375" style="488" customWidth="1"/>
    <col min="7959" max="7959" width="11.140625" style="488" bestFit="1" customWidth="1"/>
    <col min="7960" max="8192" width="10.5703125" style="488"/>
    <col min="8193" max="8200" width="0" style="488" hidden="1" customWidth="1"/>
    <col min="8201" max="8203" width="3.7109375" style="488" customWidth="1"/>
    <col min="8204" max="8204" width="12.7109375" style="488" customWidth="1"/>
    <col min="8205" max="8205" width="47.42578125" style="488" customWidth="1"/>
    <col min="8206" max="8209" width="0" style="488" hidden="1" customWidth="1"/>
    <col min="8210" max="8210" width="11.7109375" style="488" customWidth="1"/>
    <col min="8211" max="8211" width="6.42578125" style="488" bestFit="1" customWidth="1"/>
    <col min="8212" max="8212" width="11.7109375" style="488" customWidth="1"/>
    <col min="8213" max="8213" width="0" style="488" hidden="1" customWidth="1"/>
    <col min="8214" max="8214" width="3.7109375" style="488" customWidth="1"/>
    <col min="8215" max="8215" width="11.140625" style="488" bestFit="1" customWidth="1"/>
    <col min="8216" max="8448" width="10.5703125" style="488"/>
    <col min="8449" max="8456" width="0" style="488" hidden="1" customWidth="1"/>
    <col min="8457" max="8459" width="3.7109375" style="488" customWidth="1"/>
    <col min="8460" max="8460" width="12.7109375" style="488" customWidth="1"/>
    <col min="8461" max="8461" width="47.42578125" style="488" customWidth="1"/>
    <col min="8462" max="8465" width="0" style="488" hidden="1" customWidth="1"/>
    <col min="8466" max="8466" width="11.7109375" style="488" customWidth="1"/>
    <col min="8467" max="8467" width="6.42578125" style="488" bestFit="1" customWidth="1"/>
    <col min="8468" max="8468" width="11.7109375" style="488" customWidth="1"/>
    <col min="8469" max="8469" width="0" style="488" hidden="1" customWidth="1"/>
    <col min="8470" max="8470" width="3.7109375" style="488" customWidth="1"/>
    <col min="8471" max="8471" width="11.140625" style="488" bestFit="1" customWidth="1"/>
    <col min="8472" max="8704" width="10.5703125" style="488"/>
    <col min="8705" max="8712" width="0" style="488" hidden="1" customWidth="1"/>
    <col min="8713" max="8715" width="3.7109375" style="488" customWidth="1"/>
    <col min="8716" max="8716" width="12.7109375" style="488" customWidth="1"/>
    <col min="8717" max="8717" width="47.42578125" style="488" customWidth="1"/>
    <col min="8718" max="8721" width="0" style="488" hidden="1" customWidth="1"/>
    <col min="8722" max="8722" width="11.7109375" style="488" customWidth="1"/>
    <col min="8723" max="8723" width="6.42578125" style="488" bestFit="1" customWidth="1"/>
    <col min="8724" max="8724" width="11.7109375" style="488" customWidth="1"/>
    <col min="8725" max="8725" width="0" style="488" hidden="1" customWidth="1"/>
    <col min="8726" max="8726" width="3.7109375" style="488" customWidth="1"/>
    <col min="8727" max="8727" width="11.140625" style="488" bestFit="1" customWidth="1"/>
    <col min="8728" max="8960" width="10.5703125" style="488"/>
    <col min="8961" max="8968" width="0" style="488" hidden="1" customWidth="1"/>
    <col min="8969" max="8971" width="3.7109375" style="488" customWidth="1"/>
    <col min="8972" max="8972" width="12.7109375" style="488" customWidth="1"/>
    <col min="8973" max="8973" width="47.42578125" style="488" customWidth="1"/>
    <col min="8974" max="8977" width="0" style="488" hidden="1" customWidth="1"/>
    <col min="8978" max="8978" width="11.7109375" style="488" customWidth="1"/>
    <col min="8979" max="8979" width="6.42578125" style="488" bestFit="1" customWidth="1"/>
    <col min="8980" max="8980" width="11.7109375" style="488" customWidth="1"/>
    <col min="8981" max="8981" width="0" style="488" hidden="1" customWidth="1"/>
    <col min="8982" max="8982" width="3.7109375" style="488" customWidth="1"/>
    <col min="8983" max="8983" width="11.140625" style="488" bestFit="1" customWidth="1"/>
    <col min="8984" max="9216" width="10.5703125" style="488"/>
    <col min="9217" max="9224" width="0" style="488" hidden="1" customWidth="1"/>
    <col min="9225" max="9227" width="3.7109375" style="488" customWidth="1"/>
    <col min="9228" max="9228" width="12.7109375" style="488" customWidth="1"/>
    <col min="9229" max="9229" width="47.42578125" style="488" customWidth="1"/>
    <col min="9230" max="9233" width="0" style="488" hidden="1" customWidth="1"/>
    <col min="9234" max="9234" width="11.7109375" style="488" customWidth="1"/>
    <col min="9235" max="9235" width="6.42578125" style="488" bestFit="1" customWidth="1"/>
    <col min="9236" max="9236" width="11.7109375" style="488" customWidth="1"/>
    <col min="9237" max="9237" width="0" style="488" hidden="1" customWidth="1"/>
    <col min="9238" max="9238" width="3.7109375" style="488" customWidth="1"/>
    <col min="9239" max="9239" width="11.140625" style="488" bestFit="1" customWidth="1"/>
    <col min="9240" max="9472" width="10.5703125" style="488"/>
    <col min="9473" max="9480" width="0" style="488" hidden="1" customWidth="1"/>
    <col min="9481" max="9483" width="3.7109375" style="488" customWidth="1"/>
    <col min="9484" max="9484" width="12.7109375" style="488" customWidth="1"/>
    <col min="9485" max="9485" width="47.42578125" style="488" customWidth="1"/>
    <col min="9486" max="9489" width="0" style="488" hidden="1" customWidth="1"/>
    <col min="9490" max="9490" width="11.7109375" style="488" customWidth="1"/>
    <col min="9491" max="9491" width="6.42578125" style="488" bestFit="1" customWidth="1"/>
    <col min="9492" max="9492" width="11.7109375" style="488" customWidth="1"/>
    <col min="9493" max="9493" width="0" style="488" hidden="1" customWidth="1"/>
    <col min="9494" max="9494" width="3.7109375" style="488" customWidth="1"/>
    <col min="9495" max="9495" width="11.140625" style="488" bestFit="1" customWidth="1"/>
    <col min="9496" max="9728" width="10.5703125" style="488"/>
    <col min="9729" max="9736" width="0" style="488" hidden="1" customWidth="1"/>
    <col min="9737" max="9739" width="3.7109375" style="488" customWidth="1"/>
    <col min="9740" max="9740" width="12.7109375" style="488" customWidth="1"/>
    <col min="9741" max="9741" width="47.42578125" style="488" customWidth="1"/>
    <col min="9742" max="9745" width="0" style="488" hidden="1" customWidth="1"/>
    <col min="9746" max="9746" width="11.7109375" style="488" customWidth="1"/>
    <col min="9747" max="9747" width="6.42578125" style="488" bestFit="1" customWidth="1"/>
    <col min="9748" max="9748" width="11.7109375" style="488" customWidth="1"/>
    <col min="9749" max="9749" width="0" style="488" hidden="1" customWidth="1"/>
    <col min="9750" max="9750" width="3.7109375" style="488" customWidth="1"/>
    <col min="9751" max="9751" width="11.140625" style="488" bestFit="1" customWidth="1"/>
    <col min="9752" max="9984" width="10.5703125" style="488"/>
    <col min="9985" max="9992" width="0" style="488" hidden="1" customWidth="1"/>
    <col min="9993" max="9995" width="3.7109375" style="488" customWidth="1"/>
    <col min="9996" max="9996" width="12.7109375" style="488" customWidth="1"/>
    <col min="9997" max="9997" width="47.42578125" style="488" customWidth="1"/>
    <col min="9998" max="10001" width="0" style="488" hidden="1" customWidth="1"/>
    <col min="10002" max="10002" width="11.7109375" style="488" customWidth="1"/>
    <col min="10003" max="10003" width="6.42578125" style="488" bestFit="1" customWidth="1"/>
    <col min="10004" max="10004" width="11.7109375" style="488" customWidth="1"/>
    <col min="10005" max="10005" width="0" style="488" hidden="1" customWidth="1"/>
    <col min="10006" max="10006" width="3.7109375" style="488" customWidth="1"/>
    <col min="10007" max="10007" width="11.140625" style="488" bestFit="1" customWidth="1"/>
    <col min="10008" max="10240" width="10.5703125" style="488"/>
    <col min="10241" max="10248" width="0" style="488" hidden="1" customWidth="1"/>
    <col min="10249" max="10251" width="3.7109375" style="488" customWidth="1"/>
    <col min="10252" max="10252" width="12.7109375" style="488" customWidth="1"/>
    <col min="10253" max="10253" width="47.42578125" style="488" customWidth="1"/>
    <col min="10254" max="10257" width="0" style="488" hidden="1" customWidth="1"/>
    <col min="10258" max="10258" width="11.7109375" style="488" customWidth="1"/>
    <col min="10259" max="10259" width="6.42578125" style="488" bestFit="1" customWidth="1"/>
    <col min="10260" max="10260" width="11.7109375" style="488" customWidth="1"/>
    <col min="10261" max="10261" width="0" style="488" hidden="1" customWidth="1"/>
    <col min="10262" max="10262" width="3.7109375" style="488" customWidth="1"/>
    <col min="10263" max="10263" width="11.140625" style="488" bestFit="1" customWidth="1"/>
    <col min="10264" max="10496" width="10.5703125" style="488"/>
    <col min="10497" max="10504" width="0" style="488" hidden="1" customWidth="1"/>
    <col min="10505" max="10507" width="3.7109375" style="488" customWidth="1"/>
    <col min="10508" max="10508" width="12.7109375" style="488" customWidth="1"/>
    <col min="10509" max="10509" width="47.42578125" style="488" customWidth="1"/>
    <col min="10510" max="10513" width="0" style="488" hidden="1" customWidth="1"/>
    <col min="10514" max="10514" width="11.7109375" style="488" customWidth="1"/>
    <col min="10515" max="10515" width="6.42578125" style="488" bestFit="1" customWidth="1"/>
    <col min="10516" max="10516" width="11.7109375" style="488" customWidth="1"/>
    <col min="10517" max="10517" width="0" style="488" hidden="1" customWidth="1"/>
    <col min="10518" max="10518" width="3.7109375" style="488" customWidth="1"/>
    <col min="10519" max="10519" width="11.140625" style="488" bestFit="1" customWidth="1"/>
    <col min="10520" max="10752" width="10.5703125" style="488"/>
    <col min="10753" max="10760" width="0" style="488" hidden="1" customWidth="1"/>
    <col min="10761" max="10763" width="3.7109375" style="488" customWidth="1"/>
    <col min="10764" max="10764" width="12.7109375" style="488" customWidth="1"/>
    <col min="10765" max="10765" width="47.42578125" style="488" customWidth="1"/>
    <col min="10766" max="10769" width="0" style="488" hidden="1" customWidth="1"/>
    <col min="10770" max="10770" width="11.7109375" style="488" customWidth="1"/>
    <col min="10771" max="10771" width="6.42578125" style="488" bestFit="1" customWidth="1"/>
    <col min="10772" max="10772" width="11.7109375" style="488" customWidth="1"/>
    <col min="10773" max="10773" width="0" style="488" hidden="1" customWidth="1"/>
    <col min="10774" max="10774" width="3.7109375" style="488" customWidth="1"/>
    <col min="10775" max="10775" width="11.140625" style="488" bestFit="1" customWidth="1"/>
    <col min="10776" max="11008" width="10.5703125" style="488"/>
    <col min="11009" max="11016" width="0" style="488" hidden="1" customWidth="1"/>
    <col min="11017" max="11019" width="3.7109375" style="488" customWidth="1"/>
    <col min="11020" max="11020" width="12.7109375" style="488" customWidth="1"/>
    <col min="11021" max="11021" width="47.42578125" style="488" customWidth="1"/>
    <col min="11022" max="11025" width="0" style="488" hidden="1" customWidth="1"/>
    <col min="11026" max="11026" width="11.7109375" style="488" customWidth="1"/>
    <col min="11027" max="11027" width="6.42578125" style="488" bestFit="1" customWidth="1"/>
    <col min="11028" max="11028" width="11.7109375" style="488" customWidth="1"/>
    <col min="11029" max="11029" width="0" style="488" hidden="1" customWidth="1"/>
    <col min="11030" max="11030" width="3.7109375" style="488" customWidth="1"/>
    <col min="11031" max="11031" width="11.140625" style="488" bestFit="1" customWidth="1"/>
    <col min="11032" max="11264" width="10.5703125" style="488"/>
    <col min="11265" max="11272" width="0" style="488" hidden="1" customWidth="1"/>
    <col min="11273" max="11275" width="3.7109375" style="488" customWidth="1"/>
    <col min="11276" max="11276" width="12.7109375" style="488" customWidth="1"/>
    <col min="11277" max="11277" width="47.42578125" style="488" customWidth="1"/>
    <col min="11278" max="11281" width="0" style="488" hidden="1" customWidth="1"/>
    <col min="11282" max="11282" width="11.7109375" style="488" customWidth="1"/>
    <col min="11283" max="11283" width="6.42578125" style="488" bestFit="1" customWidth="1"/>
    <col min="11284" max="11284" width="11.7109375" style="488" customWidth="1"/>
    <col min="11285" max="11285" width="0" style="488" hidden="1" customWidth="1"/>
    <col min="11286" max="11286" width="3.7109375" style="488" customWidth="1"/>
    <col min="11287" max="11287" width="11.140625" style="488" bestFit="1" customWidth="1"/>
    <col min="11288" max="11520" width="10.5703125" style="488"/>
    <col min="11521" max="11528" width="0" style="488" hidden="1" customWidth="1"/>
    <col min="11529" max="11531" width="3.7109375" style="488" customWidth="1"/>
    <col min="11532" max="11532" width="12.7109375" style="488" customWidth="1"/>
    <col min="11533" max="11533" width="47.42578125" style="488" customWidth="1"/>
    <col min="11534" max="11537" width="0" style="488" hidden="1" customWidth="1"/>
    <col min="11538" max="11538" width="11.7109375" style="488" customWidth="1"/>
    <col min="11539" max="11539" width="6.42578125" style="488" bestFit="1" customWidth="1"/>
    <col min="11540" max="11540" width="11.7109375" style="488" customWidth="1"/>
    <col min="11541" max="11541" width="0" style="488" hidden="1" customWidth="1"/>
    <col min="11542" max="11542" width="3.7109375" style="488" customWidth="1"/>
    <col min="11543" max="11543" width="11.140625" style="488" bestFit="1" customWidth="1"/>
    <col min="11544" max="11776" width="10.5703125" style="488"/>
    <col min="11777" max="11784" width="0" style="488" hidden="1" customWidth="1"/>
    <col min="11785" max="11787" width="3.7109375" style="488" customWidth="1"/>
    <col min="11788" max="11788" width="12.7109375" style="488" customWidth="1"/>
    <col min="11789" max="11789" width="47.42578125" style="488" customWidth="1"/>
    <col min="11790" max="11793" width="0" style="488" hidden="1" customWidth="1"/>
    <col min="11794" max="11794" width="11.7109375" style="488" customWidth="1"/>
    <col min="11795" max="11795" width="6.42578125" style="488" bestFit="1" customWidth="1"/>
    <col min="11796" max="11796" width="11.7109375" style="488" customWidth="1"/>
    <col min="11797" max="11797" width="0" style="488" hidden="1" customWidth="1"/>
    <col min="11798" max="11798" width="3.7109375" style="488" customWidth="1"/>
    <col min="11799" max="11799" width="11.140625" style="488" bestFit="1" customWidth="1"/>
    <col min="11800" max="12032" width="10.5703125" style="488"/>
    <col min="12033" max="12040" width="0" style="488" hidden="1" customWidth="1"/>
    <col min="12041" max="12043" width="3.7109375" style="488" customWidth="1"/>
    <col min="12044" max="12044" width="12.7109375" style="488" customWidth="1"/>
    <col min="12045" max="12045" width="47.42578125" style="488" customWidth="1"/>
    <col min="12046" max="12049" width="0" style="488" hidden="1" customWidth="1"/>
    <col min="12050" max="12050" width="11.7109375" style="488" customWidth="1"/>
    <col min="12051" max="12051" width="6.42578125" style="488" bestFit="1" customWidth="1"/>
    <col min="12052" max="12052" width="11.7109375" style="488" customWidth="1"/>
    <col min="12053" max="12053" width="0" style="488" hidden="1" customWidth="1"/>
    <col min="12054" max="12054" width="3.7109375" style="488" customWidth="1"/>
    <col min="12055" max="12055" width="11.140625" style="488" bestFit="1" customWidth="1"/>
    <col min="12056" max="12288" width="10.5703125" style="488"/>
    <col min="12289" max="12296" width="0" style="488" hidden="1" customWidth="1"/>
    <col min="12297" max="12299" width="3.7109375" style="488" customWidth="1"/>
    <col min="12300" max="12300" width="12.7109375" style="488" customWidth="1"/>
    <col min="12301" max="12301" width="47.42578125" style="488" customWidth="1"/>
    <col min="12302" max="12305" width="0" style="488" hidden="1" customWidth="1"/>
    <col min="12306" max="12306" width="11.7109375" style="488" customWidth="1"/>
    <col min="12307" max="12307" width="6.42578125" style="488" bestFit="1" customWidth="1"/>
    <col min="12308" max="12308" width="11.7109375" style="488" customWidth="1"/>
    <col min="12309" max="12309" width="0" style="488" hidden="1" customWidth="1"/>
    <col min="12310" max="12310" width="3.7109375" style="488" customWidth="1"/>
    <col min="12311" max="12311" width="11.140625" style="488" bestFit="1" customWidth="1"/>
    <col min="12312" max="12544" width="10.5703125" style="488"/>
    <col min="12545" max="12552" width="0" style="488" hidden="1" customWidth="1"/>
    <col min="12553" max="12555" width="3.7109375" style="488" customWidth="1"/>
    <col min="12556" max="12556" width="12.7109375" style="488" customWidth="1"/>
    <col min="12557" max="12557" width="47.42578125" style="488" customWidth="1"/>
    <col min="12558" max="12561" width="0" style="488" hidden="1" customWidth="1"/>
    <col min="12562" max="12562" width="11.7109375" style="488" customWidth="1"/>
    <col min="12563" max="12563" width="6.42578125" style="488" bestFit="1" customWidth="1"/>
    <col min="12564" max="12564" width="11.7109375" style="488" customWidth="1"/>
    <col min="12565" max="12565" width="0" style="488" hidden="1" customWidth="1"/>
    <col min="12566" max="12566" width="3.7109375" style="488" customWidth="1"/>
    <col min="12567" max="12567" width="11.140625" style="488" bestFit="1" customWidth="1"/>
    <col min="12568" max="12800" width="10.5703125" style="488"/>
    <col min="12801" max="12808" width="0" style="488" hidden="1" customWidth="1"/>
    <col min="12809" max="12811" width="3.7109375" style="488" customWidth="1"/>
    <col min="12812" max="12812" width="12.7109375" style="488" customWidth="1"/>
    <col min="12813" max="12813" width="47.42578125" style="488" customWidth="1"/>
    <col min="12814" max="12817" width="0" style="488" hidden="1" customWidth="1"/>
    <col min="12818" max="12818" width="11.7109375" style="488" customWidth="1"/>
    <col min="12819" max="12819" width="6.42578125" style="488" bestFit="1" customWidth="1"/>
    <col min="12820" max="12820" width="11.7109375" style="488" customWidth="1"/>
    <col min="12821" max="12821" width="0" style="488" hidden="1" customWidth="1"/>
    <col min="12822" max="12822" width="3.7109375" style="488" customWidth="1"/>
    <col min="12823" max="12823" width="11.140625" style="488" bestFit="1" customWidth="1"/>
    <col min="12824" max="13056" width="10.5703125" style="488"/>
    <col min="13057" max="13064" width="0" style="488" hidden="1" customWidth="1"/>
    <col min="13065" max="13067" width="3.7109375" style="488" customWidth="1"/>
    <col min="13068" max="13068" width="12.7109375" style="488" customWidth="1"/>
    <col min="13069" max="13069" width="47.42578125" style="488" customWidth="1"/>
    <col min="13070" max="13073" width="0" style="488" hidden="1" customWidth="1"/>
    <col min="13074" max="13074" width="11.7109375" style="488" customWidth="1"/>
    <col min="13075" max="13075" width="6.42578125" style="488" bestFit="1" customWidth="1"/>
    <col min="13076" max="13076" width="11.7109375" style="488" customWidth="1"/>
    <col min="13077" max="13077" width="0" style="488" hidden="1" customWidth="1"/>
    <col min="13078" max="13078" width="3.7109375" style="488" customWidth="1"/>
    <col min="13079" max="13079" width="11.140625" style="488" bestFit="1" customWidth="1"/>
    <col min="13080" max="13312" width="10.5703125" style="488"/>
    <col min="13313" max="13320" width="0" style="488" hidden="1" customWidth="1"/>
    <col min="13321" max="13323" width="3.7109375" style="488" customWidth="1"/>
    <col min="13324" max="13324" width="12.7109375" style="488" customWidth="1"/>
    <col min="13325" max="13325" width="47.42578125" style="488" customWidth="1"/>
    <col min="13326" max="13329" width="0" style="488" hidden="1" customWidth="1"/>
    <col min="13330" max="13330" width="11.7109375" style="488" customWidth="1"/>
    <col min="13331" max="13331" width="6.42578125" style="488" bestFit="1" customWidth="1"/>
    <col min="13332" max="13332" width="11.7109375" style="488" customWidth="1"/>
    <col min="13333" max="13333" width="0" style="488" hidden="1" customWidth="1"/>
    <col min="13334" max="13334" width="3.7109375" style="488" customWidth="1"/>
    <col min="13335" max="13335" width="11.140625" style="488" bestFit="1" customWidth="1"/>
    <col min="13336" max="13568" width="10.5703125" style="488"/>
    <col min="13569" max="13576" width="0" style="488" hidden="1" customWidth="1"/>
    <col min="13577" max="13579" width="3.7109375" style="488" customWidth="1"/>
    <col min="13580" max="13580" width="12.7109375" style="488" customWidth="1"/>
    <col min="13581" max="13581" width="47.42578125" style="488" customWidth="1"/>
    <col min="13582" max="13585" width="0" style="488" hidden="1" customWidth="1"/>
    <col min="13586" max="13586" width="11.7109375" style="488" customWidth="1"/>
    <col min="13587" max="13587" width="6.42578125" style="488" bestFit="1" customWidth="1"/>
    <col min="13588" max="13588" width="11.7109375" style="488" customWidth="1"/>
    <col min="13589" max="13589" width="0" style="488" hidden="1" customWidth="1"/>
    <col min="13590" max="13590" width="3.7109375" style="488" customWidth="1"/>
    <col min="13591" max="13591" width="11.140625" style="488" bestFit="1" customWidth="1"/>
    <col min="13592" max="13824" width="10.5703125" style="488"/>
    <col min="13825" max="13832" width="0" style="488" hidden="1" customWidth="1"/>
    <col min="13833" max="13835" width="3.7109375" style="488" customWidth="1"/>
    <col min="13836" max="13836" width="12.7109375" style="488" customWidth="1"/>
    <col min="13837" max="13837" width="47.42578125" style="488" customWidth="1"/>
    <col min="13838" max="13841" width="0" style="488" hidden="1" customWidth="1"/>
    <col min="13842" max="13842" width="11.7109375" style="488" customWidth="1"/>
    <col min="13843" max="13843" width="6.42578125" style="488" bestFit="1" customWidth="1"/>
    <col min="13844" max="13844" width="11.7109375" style="488" customWidth="1"/>
    <col min="13845" max="13845" width="0" style="488" hidden="1" customWidth="1"/>
    <col min="13846" max="13846" width="3.7109375" style="488" customWidth="1"/>
    <col min="13847" max="13847" width="11.140625" style="488" bestFit="1" customWidth="1"/>
    <col min="13848" max="14080" width="10.5703125" style="488"/>
    <col min="14081" max="14088" width="0" style="488" hidden="1" customWidth="1"/>
    <col min="14089" max="14091" width="3.7109375" style="488" customWidth="1"/>
    <col min="14092" max="14092" width="12.7109375" style="488" customWidth="1"/>
    <col min="14093" max="14093" width="47.42578125" style="488" customWidth="1"/>
    <col min="14094" max="14097" width="0" style="488" hidden="1" customWidth="1"/>
    <col min="14098" max="14098" width="11.7109375" style="488" customWidth="1"/>
    <col min="14099" max="14099" width="6.42578125" style="488" bestFit="1" customWidth="1"/>
    <col min="14100" max="14100" width="11.7109375" style="488" customWidth="1"/>
    <col min="14101" max="14101" width="0" style="488" hidden="1" customWidth="1"/>
    <col min="14102" max="14102" width="3.7109375" style="488" customWidth="1"/>
    <col min="14103" max="14103" width="11.140625" style="488" bestFit="1" customWidth="1"/>
    <col min="14104" max="14336" width="10.5703125" style="488"/>
    <col min="14337" max="14344" width="0" style="488" hidden="1" customWidth="1"/>
    <col min="14345" max="14347" width="3.7109375" style="488" customWidth="1"/>
    <col min="14348" max="14348" width="12.7109375" style="488" customWidth="1"/>
    <col min="14349" max="14349" width="47.42578125" style="488" customWidth="1"/>
    <col min="14350" max="14353" width="0" style="488" hidden="1" customWidth="1"/>
    <col min="14354" max="14354" width="11.7109375" style="488" customWidth="1"/>
    <col min="14355" max="14355" width="6.42578125" style="488" bestFit="1" customWidth="1"/>
    <col min="14356" max="14356" width="11.7109375" style="488" customWidth="1"/>
    <col min="14357" max="14357" width="0" style="488" hidden="1" customWidth="1"/>
    <col min="14358" max="14358" width="3.7109375" style="488" customWidth="1"/>
    <col min="14359" max="14359" width="11.140625" style="488" bestFit="1" customWidth="1"/>
    <col min="14360" max="14592" width="10.5703125" style="488"/>
    <col min="14593" max="14600" width="0" style="488" hidden="1" customWidth="1"/>
    <col min="14601" max="14603" width="3.7109375" style="488" customWidth="1"/>
    <col min="14604" max="14604" width="12.7109375" style="488" customWidth="1"/>
    <col min="14605" max="14605" width="47.42578125" style="488" customWidth="1"/>
    <col min="14606" max="14609" width="0" style="488" hidden="1" customWidth="1"/>
    <col min="14610" max="14610" width="11.7109375" style="488" customWidth="1"/>
    <col min="14611" max="14611" width="6.42578125" style="488" bestFit="1" customWidth="1"/>
    <col min="14612" max="14612" width="11.7109375" style="488" customWidth="1"/>
    <col min="14613" max="14613" width="0" style="488" hidden="1" customWidth="1"/>
    <col min="14614" max="14614" width="3.7109375" style="488" customWidth="1"/>
    <col min="14615" max="14615" width="11.140625" style="488" bestFit="1" customWidth="1"/>
    <col min="14616" max="14848" width="10.5703125" style="488"/>
    <col min="14849" max="14856" width="0" style="488" hidden="1" customWidth="1"/>
    <col min="14857" max="14859" width="3.7109375" style="488" customWidth="1"/>
    <col min="14860" max="14860" width="12.7109375" style="488" customWidth="1"/>
    <col min="14861" max="14861" width="47.42578125" style="488" customWidth="1"/>
    <col min="14862" max="14865" width="0" style="488" hidden="1" customWidth="1"/>
    <col min="14866" max="14866" width="11.7109375" style="488" customWidth="1"/>
    <col min="14867" max="14867" width="6.42578125" style="488" bestFit="1" customWidth="1"/>
    <col min="14868" max="14868" width="11.7109375" style="488" customWidth="1"/>
    <col min="14869" max="14869" width="0" style="488" hidden="1" customWidth="1"/>
    <col min="14870" max="14870" width="3.7109375" style="488" customWidth="1"/>
    <col min="14871" max="14871" width="11.140625" style="488" bestFit="1" customWidth="1"/>
    <col min="14872" max="15104" width="10.5703125" style="488"/>
    <col min="15105" max="15112" width="0" style="488" hidden="1" customWidth="1"/>
    <col min="15113" max="15115" width="3.7109375" style="488" customWidth="1"/>
    <col min="15116" max="15116" width="12.7109375" style="488" customWidth="1"/>
    <col min="15117" max="15117" width="47.42578125" style="488" customWidth="1"/>
    <col min="15118" max="15121" width="0" style="488" hidden="1" customWidth="1"/>
    <col min="15122" max="15122" width="11.7109375" style="488" customWidth="1"/>
    <col min="15123" max="15123" width="6.42578125" style="488" bestFit="1" customWidth="1"/>
    <col min="15124" max="15124" width="11.7109375" style="488" customWidth="1"/>
    <col min="15125" max="15125" width="0" style="488" hidden="1" customWidth="1"/>
    <col min="15126" max="15126" width="3.7109375" style="488" customWidth="1"/>
    <col min="15127" max="15127" width="11.140625" style="488" bestFit="1" customWidth="1"/>
    <col min="15128" max="15360" width="10.5703125" style="488"/>
    <col min="15361" max="15368" width="0" style="488" hidden="1" customWidth="1"/>
    <col min="15369" max="15371" width="3.7109375" style="488" customWidth="1"/>
    <col min="15372" max="15372" width="12.7109375" style="488" customWidth="1"/>
    <col min="15373" max="15373" width="47.42578125" style="488" customWidth="1"/>
    <col min="15374" max="15377" width="0" style="488" hidden="1" customWidth="1"/>
    <col min="15378" max="15378" width="11.7109375" style="488" customWidth="1"/>
    <col min="15379" max="15379" width="6.42578125" style="488" bestFit="1" customWidth="1"/>
    <col min="15380" max="15380" width="11.7109375" style="488" customWidth="1"/>
    <col min="15381" max="15381" width="0" style="488" hidden="1" customWidth="1"/>
    <col min="15382" max="15382" width="3.7109375" style="488" customWidth="1"/>
    <col min="15383" max="15383" width="11.140625" style="488" bestFit="1" customWidth="1"/>
    <col min="15384" max="15616" width="10.5703125" style="488"/>
    <col min="15617" max="15624" width="0" style="488" hidden="1" customWidth="1"/>
    <col min="15625" max="15627" width="3.7109375" style="488" customWidth="1"/>
    <col min="15628" max="15628" width="12.7109375" style="488" customWidth="1"/>
    <col min="15629" max="15629" width="47.42578125" style="488" customWidth="1"/>
    <col min="15630" max="15633" width="0" style="488" hidden="1" customWidth="1"/>
    <col min="15634" max="15634" width="11.7109375" style="488" customWidth="1"/>
    <col min="15635" max="15635" width="6.42578125" style="488" bestFit="1" customWidth="1"/>
    <col min="15636" max="15636" width="11.7109375" style="488" customWidth="1"/>
    <col min="15637" max="15637" width="0" style="488" hidden="1" customWidth="1"/>
    <col min="15638" max="15638" width="3.7109375" style="488" customWidth="1"/>
    <col min="15639" max="15639" width="11.140625" style="488" bestFit="1" customWidth="1"/>
    <col min="15640" max="15872" width="10.5703125" style="488"/>
    <col min="15873" max="15880" width="0" style="488" hidden="1" customWidth="1"/>
    <col min="15881" max="15883" width="3.7109375" style="488" customWidth="1"/>
    <col min="15884" max="15884" width="12.7109375" style="488" customWidth="1"/>
    <col min="15885" max="15885" width="47.42578125" style="488" customWidth="1"/>
    <col min="15886" max="15889" width="0" style="488" hidden="1" customWidth="1"/>
    <col min="15890" max="15890" width="11.7109375" style="488" customWidth="1"/>
    <col min="15891" max="15891" width="6.42578125" style="488" bestFit="1" customWidth="1"/>
    <col min="15892" max="15892" width="11.7109375" style="488" customWidth="1"/>
    <col min="15893" max="15893" width="0" style="488" hidden="1" customWidth="1"/>
    <col min="15894" max="15894" width="3.7109375" style="488" customWidth="1"/>
    <col min="15895" max="15895" width="11.140625" style="488" bestFit="1" customWidth="1"/>
    <col min="15896" max="16128" width="10.5703125" style="488"/>
    <col min="16129" max="16136" width="0" style="488" hidden="1" customWidth="1"/>
    <col min="16137" max="16139" width="3.7109375" style="488" customWidth="1"/>
    <col min="16140" max="16140" width="12.7109375" style="488" customWidth="1"/>
    <col min="16141" max="16141" width="47.42578125" style="488" customWidth="1"/>
    <col min="16142" max="16145" width="0" style="488" hidden="1" customWidth="1"/>
    <col min="16146" max="16146" width="11.7109375" style="488" customWidth="1"/>
    <col min="16147" max="16147" width="6.42578125" style="488" bestFit="1" customWidth="1"/>
    <col min="16148" max="16148" width="11.7109375" style="488" customWidth="1"/>
    <col min="16149" max="16149" width="0" style="488" hidden="1" customWidth="1"/>
    <col min="16150" max="16150" width="3.7109375" style="488" customWidth="1"/>
    <col min="16151" max="16151" width="11.140625" style="488" bestFit="1" customWidth="1"/>
    <col min="16152" max="16384" width="10.5703125" style="488"/>
  </cols>
  <sheetData>
    <row r="1" spans="1:35" ht="14.25" hidden="1" customHeight="1"/>
    <row r="2" spans="1:35" ht="14.25" hidden="1" customHeight="1"/>
    <row r="3" spans="1:35" ht="14.25" hidden="1" customHeight="1"/>
    <row r="4" spans="1:35" ht="3" customHeight="1">
      <c r="J4" s="494"/>
      <c r="K4" s="494"/>
      <c r="L4" s="489"/>
      <c r="M4" s="489"/>
      <c r="N4" s="489"/>
      <c r="O4" s="497"/>
      <c r="P4" s="497"/>
      <c r="Q4" s="497"/>
      <c r="R4" s="497"/>
      <c r="S4" s="497"/>
      <c r="T4" s="497"/>
      <c r="U4" s="489"/>
    </row>
    <row r="5" spans="1:35" ht="22.5" customHeight="1">
      <c r="J5" s="494"/>
      <c r="K5" s="494"/>
      <c r="L5" s="1166" t="s">
        <v>636</v>
      </c>
      <c r="M5" s="1166"/>
      <c r="N5" s="1166"/>
      <c r="O5" s="1166"/>
      <c r="P5" s="1166"/>
      <c r="Q5" s="1166"/>
      <c r="R5" s="1166"/>
      <c r="S5" s="1166"/>
      <c r="T5" s="1166"/>
      <c r="U5" s="544"/>
    </row>
    <row r="6" spans="1:35" ht="3" customHeight="1">
      <c r="J6" s="494"/>
      <c r="K6" s="494"/>
      <c r="L6" s="489"/>
      <c r="M6" s="489"/>
      <c r="N6" s="489"/>
      <c r="O6" s="493"/>
      <c r="P6" s="493"/>
      <c r="Q6" s="493"/>
      <c r="R6" s="493"/>
      <c r="S6" s="493"/>
      <c r="T6" s="493"/>
      <c r="U6" s="489"/>
    </row>
    <row r="7" spans="1:35" s="535" customFormat="1" ht="22.5">
      <c r="A7" s="555"/>
      <c r="B7" s="555"/>
      <c r="C7" s="555"/>
      <c r="D7" s="555"/>
      <c r="E7" s="555"/>
      <c r="F7" s="555"/>
      <c r="G7" s="555"/>
      <c r="H7" s="555"/>
      <c r="L7" s="464"/>
      <c r="M7" s="582" t="s">
        <v>484</v>
      </c>
      <c r="N7" s="631"/>
      <c r="O7" s="1198" t="str">
        <f>IF(NameOrPr_ch="",IF(NameOrPr="","",NameOrPr),NameOrPr_ch)</f>
        <v xml:space="preserve">Региональная служба по тарифам Ханты-Мансийского автономного округа - Югры </v>
      </c>
      <c r="P7" s="1199"/>
      <c r="Q7" s="1199"/>
      <c r="R7" s="1199"/>
      <c r="S7" s="1199"/>
      <c r="T7" s="1200"/>
      <c r="U7" s="632"/>
      <c r="X7" s="555"/>
      <c r="Y7" s="555"/>
      <c r="Z7" s="555"/>
      <c r="AA7" s="555"/>
      <c r="AB7" s="555"/>
      <c r="AC7" s="555"/>
      <c r="AD7" s="555"/>
      <c r="AE7" s="555"/>
      <c r="AF7" s="555"/>
      <c r="AG7" s="555"/>
      <c r="AH7" s="555"/>
      <c r="AI7" s="555"/>
    </row>
    <row r="8" spans="1:35" s="535" customFormat="1" ht="18.75">
      <c r="A8" s="555"/>
      <c r="B8" s="555"/>
      <c r="C8" s="555"/>
      <c r="D8" s="555"/>
      <c r="E8" s="555"/>
      <c r="F8" s="555"/>
      <c r="G8" s="555"/>
      <c r="H8" s="555"/>
      <c r="L8" s="464"/>
      <c r="M8" s="582" t="s">
        <v>575</v>
      </c>
      <c r="N8" s="631"/>
      <c r="O8" s="1198" t="str">
        <f>IF(datePr_ch="",IF(datePr="","",datePr),datePr_ch)</f>
        <v>17.11.2020</v>
      </c>
      <c r="P8" s="1199"/>
      <c r="Q8" s="1199"/>
      <c r="R8" s="1199"/>
      <c r="S8" s="1199"/>
      <c r="T8" s="1200"/>
      <c r="U8" s="632"/>
      <c r="X8" s="555"/>
      <c r="Y8" s="555"/>
      <c r="Z8" s="555"/>
      <c r="AA8" s="555"/>
      <c r="AB8" s="555"/>
      <c r="AC8" s="555"/>
      <c r="AD8" s="555"/>
      <c r="AE8" s="555"/>
      <c r="AF8" s="555"/>
      <c r="AG8" s="555"/>
      <c r="AH8" s="555"/>
      <c r="AI8" s="555"/>
    </row>
    <row r="9" spans="1:35" s="535" customFormat="1" ht="18.75">
      <c r="A9" s="555"/>
      <c r="B9" s="555"/>
      <c r="C9" s="555"/>
      <c r="D9" s="555"/>
      <c r="E9" s="555"/>
      <c r="F9" s="555"/>
      <c r="G9" s="555"/>
      <c r="H9" s="555"/>
      <c r="L9" s="517"/>
      <c r="M9" s="582" t="s">
        <v>574</v>
      </c>
      <c r="N9" s="631"/>
      <c r="O9" s="1198" t="str">
        <f>IF(numberPr_ch="",IF(numberPr="","",numberPr),numberPr_ch)</f>
        <v>59-нп</v>
      </c>
      <c r="P9" s="1199"/>
      <c r="Q9" s="1199"/>
      <c r="R9" s="1199"/>
      <c r="S9" s="1199"/>
      <c r="T9" s="1200"/>
      <c r="U9" s="632"/>
      <c r="X9" s="555"/>
      <c r="Y9" s="555"/>
      <c r="Z9" s="555"/>
      <c r="AA9" s="555"/>
      <c r="AB9" s="555"/>
      <c r="AC9" s="555"/>
      <c r="AD9" s="555"/>
      <c r="AE9" s="555"/>
      <c r="AF9" s="555"/>
      <c r="AG9" s="555"/>
      <c r="AH9" s="555"/>
      <c r="AI9" s="555"/>
    </row>
    <row r="10" spans="1:35" s="535" customFormat="1" ht="18.75">
      <c r="A10" s="555"/>
      <c r="B10" s="555"/>
      <c r="C10" s="555"/>
      <c r="D10" s="555"/>
      <c r="E10" s="555"/>
      <c r="F10" s="555"/>
      <c r="G10" s="555"/>
      <c r="H10" s="555"/>
      <c r="L10" s="517"/>
      <c r="M10" s="582" t="s">
        <v>483</v>
      </c>
      <c r="N10" s="631"/>
      <c r="O10" s="1198"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99"/>
      <c r="Q10" s="1199"/>
      <c r="R10" s="1199"/>
      <c r="S10" s="1199"/>
      <c r="T10" s="1200"/>
      <c r="U10" s="632"/>
      <c r="X10" s="555"/>
      <c r="Y10" s="555"/>
      <c r="Z10" s="555"/>
      <c r="AA10" s="555"/>
      <c r="AB10" s="555"/>
      <c r="AC10" s="555"/>
      <c r="AD10" s="555"/>
      <c r="AE10" s="555"/>
      <c r="AF10" s="555"/>
      <c r="AG10" s="555"/>
      <c r="AH10" s="555"/>
      <c r="AI10" s="555"/>
    </row>
    <row r="11" spans="1:35" s="535" customFormat="1" ht="11.25" hidden="1" customHeight="1">
      <c r="A11" s="555"/>
      <c r="B11" s="555"/>
      <c r="C11" s="555"/>
      <c r="D11" s="555"/>
      <c r="E11" s="555"/>
      <c r="F11" s="555"/>
      <c r="G11" s="555"/>
      <c r="H11" s="555"/>
      <c r="L11" s="1167"/>
      <c r="M11" s="1167"/>
      <c r="N11" s="531"/>
      <c r="O11" s="1201"/>
      <c r="P11" s="1201"/>
      <c r="Q11" s="1201"/>
      <c r="R11" s="1201"/>
      <c r="S11" s="1201"/>
      <c r="T11" s="1201"/>
      <c r="U11" s="553" t="s">
        <v>358</v>
      </c>
      <c r="X11" s="555"/>
      <c r="Y11" s="555"/>
      <c r="Z11" s="555"/>
      <c r="AA11" s="555"/>
      <c r="AB11" s="555"/>
      <c r="AC11" s="555"/>
      <c r="AD11" s="555"/>
      <c r="AE11" s="555"/>
      <c r="AF11" s="555"/>
      <c r="AG11" s="555"/>
      <c r="AH11" s="555"/>
      <c r="AI11" s="555"/>
    </row>
    <row r="12" spans="1:35">
      <c r="J12" s="494"/>
      <c r="K12" s="494"/>
      <c r="L12" s="489"/>
      <c r="M12" s="489"/>
      <c r="N12" s="489"/>
      <c r="O12" s="1197"/>
      <c r="P12" s="1197"/>
      <c r="Q12" s="1197"/>
      <c r="R12" s="1197"/>
      <c r="S12" s="1197"/>
      <c r="T12" s="1197"/>
      <c r="U12" s="1197"/>
    </row>
    <row r="13" spans="1:35" ht="14.25" customHeight="1">
      <c r="J13" s="494"/>
      <c r="K13" s="494"/>
      <c r="L13" s="1104" t="s">
        <v>436</v>
      </c>
      <c r="M13" s="1104"/>
      <c r="N13" s="1104"/>
      <c r="O13" s="1104"/>
      <c r="P13" s="1104"/>
      <c r="Q13" s="1104"/>
      <c r="R13" s="1104"/>
      <c r="S13" s="1104"/>
      <c r="T13" s="1104"/>
      <c r="U13" s="1104"/>
      <c r="V13" s="1104"/>
      <c r="W13" s="1104" t="s">
        <v>437</v>
      </c>
    </row>
    <row r="14" spans="1:35" ht="14.25" customHeight="1">
      <c r="J14" s="494"/>
      <c r="K14" s="494"/>
      <c r="L14" s="1179" t="s">
        <v>88</v>
      </c>
      <c r="M14" s="1179" t="s">
        <v>618</v>
      </c>
      <c r="N14" s="486"/>
      <c r="O14" s="1180" t="s">
        <v>620</v>
      </c>
      <c r="P14" s="1181"/>
      <c r="Q14" s="1181"/>
      <c r="R14" s="1181"/>
      <c r="S14" s="1181"/>
      <c r="T14" s="1182"/>
      <c r="U14" s="1163" t="s">
        <v>326</v>
      </c>
      <c r="V14" s="1176" t="s">
        <v>260</v>
      </c>
      <c r="W14" s="1104"/>
    </row>
    <row r="15" spans="1:35" ht="14.25" customHeight="1">
      <c r="J15" s="494"/>
      <c r="K15" s="494"/>
      <c r="L15" s="1179"/>
      <c r="M15" s="1179"/>
      <c r="N15" s="486"/>
      <c r="O15" s="1185" t="s">
        <v>600</v>
      </c>
      <c r="P15" s="1183"/>
      <c r="Q15" s="1184"/>
      <c r="R15" s="1161" t="s">
        <v>633</v>
      </c>
      <c r="S15" s="1161"/>
      <c r="T15" s="1162"/>
      <c r="U15" s="1164"/>
      <c r="V15" s="1177"/>
      <c r="W15" s="1104"/>
    </row>
    <row r="16" spans="1:35" ht="30" customHeight="1">
      <c r="J16" s="494"/>
      <c r="K16" s="494"/>
      <c r="L16" s="1179"/>
      <c r="M16" s="1179"/>
      <c r="N16" s="485"/>
      <c r="O16" s="1186"/>
      <c r="P16" s="500"/>
      <c r="Q16" s="500"/>
      <c r="R16" s="501" t="s">
        <v>259</v>
      </c>
      <c r="S16" s="1174" t="s">
        <v>258</v>
      </c>
      <c r="T16" s="1175"/>
      <c r="U16" s="1165"/>
      <c r="V16" s="1178"/>
      <c r="W16" s="1104"/>
    </row>
    <row r="17" spans="1:36">
      <c r="J17" s="494"/>
      <c r="K17" s="534">
        <v>1</v>
      </c>
      <c r="L17" s="612" t="s">
        <v>89</v>
      </c>
      <c r="M17" s="612" t="s">
        <v>48</v>
      </c>
      <c r="N17" s="633" t="s">
        <v>48</v>
      </c>
      <c r="O17" s="613">
        <f ca="1">OFFSET(O17,0,-1)+1</f>
        <v>3</v>
      </c>
      <c r="P17" s="614">
        <f ca="1">OFFSET(P17,0,-1)</f>
        <v>3</v>
      </c>
      <c r="Q17" s="614">
        <f ca="1">OFFSET(Q17,0,-1)</f>
        <v>3</v>
      </c>
      <c r="R17" s="613">
        <f ca="1">OFFSET(R17,0,-1)+1</f>
        <v>4</v>
      </c>
      <c r="S17" s="1168">
        <f ca="1">OFFSET(S17,0,-1)+1</f>
        <v>5</v>
      </c>
      <c r="T17" s="1168"/>
      <c r="U17" s="613">
        <f ca="1">OFFSET(U17,0,-2)+1</f>
        <v>6</v>
      </c>
      <c r="V17" s="614">
        <f ca="1">OFFSET(V17,0,-1)</f>
        <v>6</v>
      </c>
      <c r="W17" s="613">
        <f ca="1">OFFSET(W17,0,-1)+1</f>
        <v>7</v>
      </c>
    </row>
    <row r="18" spans="1:36" ht="22.5">
      <c r="A18" s="1152">
        <v>1</v>
      </c>
      <c r="B18" s="884"/>
      <c r="C18" s="884"/>
      <c r="D18" s="884"/>
      <c r="E18" s="885"/>
      <c r="F18" s="886"/>
      <c r="G18" s="884"/>
      <c r="H18" s="884"/>
      <c r="I18" s="887"/>
      <c r="J18" s="882"/>
      <c r="K18" s="891">
        <v>1</v>
      </c>
      <c r="L18" s="558">
        <f>mergeValue(A18)</f>
        <v>1</v>
      </c>
      <c r="M18" s="606" t="s">
        <v>19</v>
      </c>
      <c r="N18" s="545"/>
      <c r="O18" s="1195"/>
      <c r="P18" s="1195"/>
      <c r="Q18" s="1195"/>
      <c r="R18" s="1195"/>
      <c r="S18" s="1195"/>
      <c r="T18" s="1195"/>
      <c r="U18" s="1195"/>
      <c r="V18" s="1195"/>
      <c r="W18" s="595" t="s">
        <v>637</v>
      </c>
    </row>
    <row r="19" spans="1:36" ht="22.5">
      <c r="A19" s="1152"/>
      <c r="B19" s="1152">
        <v>1</v>
      </c>
      <c r="C19" s="884"/>
      <c r="D19" s="884"/>
      <c r="E19" s="886"/>
      <c r="F19" s="886"/>
      <c r="G19" s="884"/>
      <c r="H19" s="884"/>
      <c r="I19" s="881"/>
      <c r="J19" s="880"/>
      <c r="K19" s="891">
        <v>1</v>
      </c>
      <c r="L19" s="558" t="str">
        <f>mergeValue(A19) &amp;"."&amp; mergeValue(B19)</f>
        <v>1.1</v>
      </c>
      <c r="M19" s="511" t="s">
        <v>15</v>
      </c>
      <c r="N19" s="545"/>
      <c r="O19" s="1195"/>
      <c r="P19" s="1195"/>
      <c r="Q19" s="1195"/>
      <c r="R19" s="1195"/>
      <c r="S19" s="1195"/>
      <c r="T19" s="1195"/>
      <c r="U19" s="1195"/>
      <c r="V19" s="1195"/>
      <c r="W19" s="595" t="s">
        <v>459</v>
      </c>
    </row>
    <row r="20" spans="1:36" ht="22.5">
      <c r="A20" s="1152"/>
      <c r="B20" s="1152"/>
      <c r="C20" s="1152">
        <v>1</v>
      </c>
      <c r="D20" s="884"/>
      <c r="E20" s="886"/>
      <c r="F20" s="886"/>
      <c r="G20" s="884"/>
      <c r="H20" s="884"/>
      <c r="I20" s="888"/>
      <c r="J20" s="880"/>
      <c r="K20" s="891">
        <v>1</v>
      </c>
      <c r="L20" s="558" t="str">
        <f>mergeValue(A20) &amp;"."&amp; mergeValue(B20)&amp;"."&amp; mergeValue(C20)</f>
        <v>1.1.1</v>
      </c>
      <c r="M20" s="512" t="s">
        <v>6</v>
      </c>
      <c r="N20" s="545"/>
      <c r="O20" s="1195"/>
      <c r="P20" s="1195"/>
      <c r="Q20" s="1195"/>
      <c r="R20" s="1195"/>
      <c r="S20" s="1195"/>
      <c r="T20" s="1195"/>
      <c r="U20" s="1195"/>
      <c r="V20" s="1195"/>
      <c r="W20" s="595" t="s">
        <v>612</v>
      </c>
    </row>
    <row r="21" spans="1:36" ht="22.5">
      <c r="A21" s="1152"/>
      <c r="B21" s="1152"/>
      <c r="C21" s="1152"/>
      <c r="D21" s="1152">
        <v>1</v>
      </c>
      <c r="E21" s="886"/>
      <c r="F21" s="886"/>
      <c r="G21" s="884"/>
      <c r="H21" s="884"/>
      <c r="I21" s="1152">
        <v>1</v>
      </c>
      <c r="J21" s="880"/>
      <c r="K21" s="891">
        <v>1</v>
      </c>
      <c r="L21" s="558" t="str">
        <f>mergeValue(A21) &amp;"."&amp; mergeValue(B21)&amp;"."&amp; mergeValue(C21)&amp;"."&amp; mergeValue(D21)</f>
        <v>1.1.1.1</v>
      </c>
      <c r="M21" s="513" t="s">
        <v>21</v>
      </c>
      <c r="N21" s="545"/>
      <c r="O21" s="1195"/>
      <c r="P21" s="1195"/>
      <c r="Q21" s="1195"/>
      <c r="R21" s="1195"/>
      <c r="S21" s="1195"/>
      <c r="T21" s="1195"/>
      <c r="U21" s="1195"/>
      <c r="V21" s="1195"/>
      <c r="W21" s="595" t="s">
        <v>613</v>
      </c>
    </row>
    <row r="22" spans="1:36" ht="11.25" hidden="1" customHeight="1">
      <c r="A22" s="1152"/>
      <c r="B22" s="1152"/>
      <c r="C22" s="1152"/>
      <c r="D22" s="1152"/>
      <c r="E22" s="1152">
        <v>1</v>
      </c>
      <c r="F22" s="886"/>
      <c r="G22" s="884"/>
      <c r="H22" s="884"/>
      <c r="I22" s="1152"/>
      <c r="J22" s="886"/>
      <c r="K22" s="891">
        <v>1</v>
      </c>
      <c r="L22" s="558"/>
      <c r="M22" s="519"/>
      <c r="N22" s="546"/>
      <c r="O22" s="596"/>
      <c r="P22" s="596"/>
      <c r="Q22" s="596"/>
      <c r="R22" s="596"/>
      <c r="S22" s="596"/>
      <c r="T22" s="596"/>
      <c r="U22" s="558"/>
      <c r="V22" s="472"/>
      <c r="W22" s="524"/>
    </row>
    <row r="23" spans="1:36" ht="90">
      <c r="A23" s="1152"/>
      <c r="B23" s="1152"/>
      <c r="C23" s="1152"/>
      <c r="D23" s="1152"/>
      <c r="E23" s="1152"/>
      <c r="F23" s="1152">
        <v>1</v>
      </c>
      <c r="G23" s="884"/>
      <c r="H23" s="884"/>
      <c r="I23" s="1152"/>
      <c r="J23" s="1188"/>
      <c r="K23" s="891">
        <v>1</v>
      </c>
      <c r="L23" s="558" t="str">
        <f>mergeValue(A23) &amp;"."&amp; mergeValue(B23)&amp;"."&amp; mergeValue(C23)&amp;"."&amp; mergeValue(D23)&amp;"."&amp;  mergeValue(F23)</f>
        <v>1.1.1.1.1</v>
      </c>
      <c r="M23" s="519" t="s">
        <v>9</v>
      </c>
      <c r="N23" s="546"/>
      <c r="O23" s="1154"/>
      <c r="P23" s="1154"/>
      <c r="Q23" s="1154"/>
      <c r="R23" s="1154"/>
      <c r="S23" s="1154"/>
      <c r="T23" s="1154"/>
      <c r="U23" s="1154"/>
      <c r="V23" s="1154"/>
      <c r="W23" s="595" t="s">
        <v>614</v>
      </c>
      <c r="Y23" s="554" t="str">
        <f>strCheckUnique(Z23:Z26)</f>
        <v/>
      </c>
      <c r="AA23" s="554"/>
    </row>
    <row r="24" spans="1:36" ht="189" customHeight="1">
      <c r="A24" s="1152"/>
      <c r="B24" s="1152"/>
      <c r="C24" s="1152"/>
      <c r="D24" s="1152"/>
      <c r="E24" s="1152"/>
      <c r="F24" s="1152"/>
      <c r="G24" s="884">
        <v>1</v>
      </c>
      <c r="H24" s="884"/>
      <c r="I24" s="1152"/>
      <c r="J24" s="1188"/>
      <c r="K24" s="883"/>
      <c r="L24" s="558" t="str">
        <f>mergeValue(A24) &amp;"."&amp; mergeValue(B24)&amp;"."&amp; mergeValue(C24)&amp;"."&amp; mergeValue(D24)&amp;"."&amp;  mergeValue(F24)&amp;"."&amp;  mergeValue(G24)</f>
        <v>1.1.1.1.1.1</v>
      </c>
      <c r="M24" s="1034"/>
      <c r="N24" s="551"/>
      <c r="O24" s="527"/>
      <c r="P24" s="527"/>
      <c r="Q24" s="527"/>
      <c r="R24" s="1187"/>
      <c r="S24" s="1159" t="s">
        <v>81</v>
      </c>
      <c r="T24" s="1187"/>
      <c r="U24" s="1159" t="s">
        <v>82</v>
      </c>
      <c r="V24" s="502"/>
      <c r="W24" s="1169" t="s">
        <v>638</v>
      </c>
      <c r="X24" s="550" t="str">
        <f>strCheckDate(O25:V25)</f>
        <v/>
      </c>
      <c r="Y24" s="554"/>
      <c r="Z24" s="554" t="str">
        <f>IF(M24="","",M24 )</f>
        <v/>
      </c>
      <c r="AA24" s="554"/>
      <c r="AB24" s="554"/>
      <c r="AC24" s="554"/>
    </row>
    <row r="25" spans="1:36" ht="11.25" hidden="1" customHeight="1">
      <c r="A25" s="1152"/>
      <c r="B25" s="1152"/>
      <c r="C25" s="1152"/>
      <c r="D25" s="1152"/>
      <c r="E25" s="1152"/>
      <c r="F25" s="1152"/>
      <c r="G25" s="884"/>
      <c r="H25" s="884"/>
      <c r="I25" s="1152"/>
      <c r="J25" s="1188"/>
      <c r="K25" s="891">
        <v>1</v>
      </c>
      <c r="L25" s="565"/>
      <c r="M25" s="611"/>
      <c r="N25" s="551"/>
      <c r="O25" s="527"/>
      <c r="P25" s="527"/>
      <c r="Q25" s="549" t="str">
        <f>R24 &amp; "-" &amp; T24</f>
        <v>-</v>
      </c>
      <c r="R25" s="1187"/>
      <c r="S25" s="1159"/>
      <c r="T25" s="1187"/>
      <c r="U25" s="1159"/>
      <c r="V25" s="502"/>
      <c r="W25" s="1170"/>
      <c r="Y25" s="554"/>
      <c r="Z25" s="554"/>
      <c r="AA25" s="554"/>
      <c r="AB25" s="554"/>
      <c r="AC25" s="554"/>
    </row>
    <row r="26" spans="1:36" s="487" customFormat="1" ht="15" customHeight="1">
      <c r="A26" s="1152"/>
      <c r="B26" s="1152"/>
      <c r="C26" s="1152"/>
      <c r="D26" s="1152"/>
      <c r="E26" s="1152"/>
      <c r="F26" s="1152"/>
      <c r="G26" s="884"/>
      <c r="H26" s="884"/>
      <c r="I26" s="1152"/>
      <c r="J26" s="1188"/>
      <c r="K26" s="891">
        <v>1</v>
      </c>
      <c r="L26" s="503"/>
      <c r="M26" s="521" t="s">
        <v>24</v>
      </c>
      <c r="N26" s="516"/>
      <c r="O26" s="510"/>
      <c r="P26" s="510"/>
      <c r="Q26" s="510"/>
      <c r="R26" s="538"/>
      <c r="S26" s="529"/>
      <c r="T26" s="528"/>
      <c r="U26" s="516"/>
      <c r="V26" s="525"/>
      <c r="W26" s="1171"/>
      <c r="X26" s="552"/>
      <c r="Y26" s="552"/>
      <c r="Z26" s="552"/>
      <c r="AA26" s="552"/>
      <c r="AB26" s="552"/>
      <c r="AC26" s="552"/>
      <c r="AD26" s="552"/>
      <c r="AE26" s="552"/>
      <c r="AF26" s="552"/>
      <c r="AG26" s="552"/>
      <c r="AH26" s="552"/>
      <c r="AI26" s="552"/>
    </row>
    <row r="27" spans="1:36" s="487" customFormat="1" ht="15" customHeight="1">
      <c r="A27" s="1152"/>
      <c r="B27" s="1152"/>
      <c r="C27" s="1152"/>
      <c r="D27" s="1152"/>
      <c r="E27" s="1152"/>
      <c r="F27" s="886"/>
      <c r="G27" s="886"/>
      <c r="H27" s="884"/>
      <c r="I27" s="1152"/>
      <c r="J27" s="886"/>
      <c r="K27" s="890"/>
      <c r="L27" s="503"/>
      <c r="M27" s="516" t="s">
        <v>10</v>
      </c>
      <c r="N27" s="521"/>
      <c r="O27" s="521"/>
      <c r="P27" s="521"/>
      <c r="Q27" s="521"/>
      <c r="R27" s="521"/>
      <c r="S27" s="521"/>
      <c r="T27" s="521"/>
      <c r="U27" s="521"/>
      <c r="V27" s="521"/>
      <c r="W27" s="525"/>
      <c r="X27" s="552"/>
      <c r="Y27" s="552"/>
      <c r="Z27" s="552"/>
      <c r="AA27" s="552"/>
      <c r="AB27" s="552"/>
      <c r="AC27" s="552"/>
      <c r="AD27" s="552"/>
      <c r="AE27" s="552"/>
      <c r="AF27" s="552"/>
      <c r="AG27" s="552"/>
      <c r="AH27" s="552"/>
      <c r="AI27" s="552"/>
      <c r="AJ27" s="552"/>
    </row>
    <row r="28" spans="1:36" s="487" customFormat="1" ht="15" hidden="1" customHeight="1">
      <c r="A28" s="1152"/>
      <c r="B28" s="1152"/>
      <c r="C28" s="1152"/>
      <c r="D28" s="1152"/>
      <c r="E28" s="886"/>
      <c r="F28" s="886"/>
      <c r="G28" s="886"/>
      <c r="H28" s="884"/>
      <c r="I28" s="1152"/>
      <c r="J28" s="886"/>
      <c r="K28" s="890"/>
      <c r="L28" s="503"/>
      <c r="M28" s="516"/>
      <c r="N28" s="521"/>
      <c r="O28" s="521"/>
      <c r="P28" s="521"/>
      <c r="Q28" s="521"/>
      <c r="R28" s="521"/>
      <c r="S28" s="521"/>
      <c r="T28" s="521"/>
      <c r="U28" s="521"/>
      <c r="V28" s="521"/>
      <c r="W28" s="525"/>
      <c r="X28" s="552"/>
      <c r="Y28" s="552"/>
      <c r="Z28" s="552"/>
      <c r="AA28" s="552"/>
      <c r="AB28" s="552"/>
      <c r="AC28" s="552"/>
      <c r="AD28" s="552"/>
      <c r="AE28" s="552"/>
      <c r="AF28" s="552"/>
      <c r="AG28" s="552"/>
      <c r="AH28" s="552"/>
      <c r="AI28" s="552"/>
      <c r="AJ28" s="552"/>
    </row>
    <row r="29" spans="1:36" s="487" customFormat="1" ht="15" customHeight="1">
      <c r="A29" s="1152"/>
      <c r="B29" s="1152"/>
      <c r="C29" s="1152"/>
      <c r="D29" s="889"/>
      <c r="E29" s="889"/>
      <c r="F29" s="886"/>
      <c r="G29" s="884"/>
      <c r="H29" s="884"/>
      <c r="I29" s="882"/>
      <c r="J29" s="879"/>
      <c r="K29" s="891">
        <v>1</v>
      </c>
      <c r="L29" s="503"/>
      <c r="M29" s="515" t="s">
        <v>16</v>
      </c>
      <c r="N29" s="514"/>
      <c r="O29" s="510"/>
      <c r="P29" s="510"/>
      <c r="Q29" s="510"/>
      <c r="R29" s="538"/>
      <c r="S29" s="529"/>
      <c r="T29" s="528"/>
      <c r="U29" s="514"/>
      <c r="V29" s="529"/>
      <c r="W29" s="525"/>
      <c r="X29" s="552"/>
      <c r="Y29" s="552"/>
      <c r="Z29" s="552"/>
      <c r="AA29" s="552"/>
      <c r="AB29" s="552"/>
      <c r="AC29" s="552"/>
      <c r="AD29" s="552"/>
      <c r="AE29" s="552"/>
      <c r="AF29" s="552"/>
      <c r="AG29" s="552"/>
      <c r="AH29" s="552"/>
      <c r="AI29" s="552"/>
    </row>
    <row r="30" spans="1:36" s="487" customFormat="1" ht="15" customHeight="1">
      <c r="A30" s="1152"/>
      <c r="B30" s="1152"/>
      <c r="C30" s="889"/>
      <c r="D30" s="889"/>
      <c r="E30" s="889"/>
      <c r="F30" s="889"/>
      <c r="G30" s="884"/>
      <c r="H30" s="884"/>
      <c r="I30" s="892"/>
      <c r="J30" s="879"/>
      <c r="K30" s="891">
        <v>1</v>
      </c>
      <c r="L30" s="503"/>
      <c r="M30" s="514" t="s">
        <v>17</v>
      </c>
      <c r="N30" s="514"/>
      <c r="O30" s="510"/>
      <c r="P30" s="510"/>
      <c r="Q30" s="510"/>
      <c r="R30" s="538"/>
      <c r="S30" s="529"/>
      <c r="T30" s="528"/>
      <c r="U30" s="514"/>
      <c r="V30" s="529"/>
      <c r="W30" s="525"/>
      <c r="X30" s="552"/>
      <c r="Y30" s="552"/>
      <c r="Z30" s="552"/>
      <c r="AA30" s="552"/>
      <c r="AB30" s="552"/>
      <c r="AC30" s="552"/>
      <c r="AD30" s="552"/>
      <c r="AE30" s="552"/>
      <c r="AF30" s="552"/>
      <c r="AG30" s="552"/>
      <c r="AH30" s="552"/>
      <c r="AI30" s="552"/>
    </row>
    <row r="31" spans="1:36" s="487" customFormat="1" ht="15" customHeight="1">
      <c r="A31" s="1152"/>
      <c r="B31" s="889"/>
      <c r="C31" s="889"/>
      <c r="D31" s="889"/>
      <c r="E31" s="889"/>
      <c r="F31" s="889"/>
      <c r="G31" s="884"/>
      <c r="H31" s="884"/>
      <c r="I31" s="882"/>
      <c r="J31" s="879"/>
      <c r="K31" s="891">
        <v>1</v>
      </c>
      <c r="L31" s="503"/>
      <c r="M31" s="523" t="s">
        <v>18</v>
      </c>
      <c r="N31" s="514"/>
      <c r="O31" s="510"/>
      <c r="P31" s="510"/>
      <c r="Q31" s="510"/>
      <c r="R31" s="538"/>
      <c r="S31" s="529"/>
      <c r="T31" s="528"/>
      <c r="U31" s="514"/>
      <c r="V31" s="529"/>
      <c r="W31" s="525"/>
      <c r="X31" s="552"/>
      <c r="Y31" s="552"/>
      <c r="Z31" s="552"/>
      <c r="AA31" s="552"/>
      <c r="AB31" s="552"/>
      <c r="AC31" s="552"/>
      <c r="AD31" s="552"/>
      <c r="AE31" s="552"/>
      <c r="AF31" s="552"/>
      <c r="AG31" s="552"/>
      <c r="AH31" s="552"/>
      <c r="AI31" s="552"/>
    </row>
    <row r="32" spans="1:36" s="487" customFormat="1" ht="15" customHeight="1">
      <c r="A32" s="878"/>
      <c r="B32" s="878"/>
      <c r="C32" s="878"/>
      <c r="D32" s="878"/>
      <c r="E32" s="878"/>
      <c r="F32" s="878"/>
      <c r="G32" s="878"/>
      <c r="H32" s="878"/>
      <c r="I32" s="878"/>
      <c r="J32" s="878"/>
      <c r="K32" s="878"/>
      <c r="L32" s="457"/>
      <c r="M32" s="530" t="s">
        <v>294</v>
      </c>
      <c r="N32" s="514"/>
      <c r="O32" s="510"/>
      <c r="P32" s="510"/>
      <c r="Q32" s="510"/>
      <c r="R32" s="538"/>
      <c r="S32" s="529"/>
      <c r="T32" s="528"/>
      <c r="U32" s="514"/>
      <c r="V32" s="529"/>
      <c r="W32" s="525"/>
      <c r="X32" s="552"/>
      <c r="Y32" s="552"/>
      <c r="Z32" s="552"/>
      <c r="AA32" s="552"/>
      <c r="AB32" s="552"/>
      <c r="AC32" s="552"/>
      <c r="AD32" s="552"/>
      <c r="AE32" s="552"/>
      <c r="AF32" s="552"/>
      <c r="AG32" s="552"/>
      <c r="AH32" s="552"/>
      <c r="AI32" s="552"/>
    </row>
    <row r="33" spans="12:23" ht="3" customHeight="1">
      <c r="L33" s="450"/>
      <c r="M33" s="450"/>
      <c r="N33" s="450"/>
      <c r="O33" s="450"/>
      <c r="P33" s="450"/>
      <c r="Q33" s="450"/>
      <c r="R33" s="450"/>
      <c r="S33" s="450"/>
      <c r="T33" s="450"/>
      <c r="U33" s="450"/>
    </row>
    <row r="34" spans="12:23" ht="106.5" customHeight="1">
      <c r="L34" s="1">
        <v>1</v>
      </c>
      <c r="M34" s="1145" t="s">
        <v>639</v>
      </c>
      <c r="N34" s="1145"/>
      <c r="O34" s="1145"/>
      <c r="P34" s="1145"/>
      <c r="Q34" s="1145"/>
      <c r="R34" s="1145"/>
      <c r="S34" s="1145"/>
      <c r="T34" s="1145"/>
      <c r="U34" s="1145"/>
      <c r="V34" s="1145"/>
      <c r="W34" s="1145"/>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sheetPr codeName="List05_6">
    <tabColor indexed="22"/>
  </sheetPr>
  <dimension ref="A1:T19"/>
  <sheetViews>
    <sheetView showGridLines="0" topLeftCell="E1" zoomScaleNormal="100" workbookViewId="0"/>
  </sheetViews>
  <sheetFormatPr defaultColWidth="10.5703125" defaultRowHeight="14.25"/>
  <cols>
    <col min="1" max="1" width="3.7109375" style="556" hidden="1" customWidth="1"/>
    <col min="2" max="4" width="3.7109375" style="550" hidden="1" customWidth="1"/>
    <col min="5" max="5" width="3.7109375" style="495" customWidth="1"/>
    <col min="6" max="6" width="9.7109375" style="488" customWidth="1"/>
    <col min="7" max="7" width="37.7109375" style="488" customWidth="1"/>
    <col min="8" max="8" width="66.85546875" style="488" customWidth="1"/>
    <col min="9" max="9" width="115.7109375" style="488" customWidth="1"/>
    <col min="10" max="11" width="10.5703125" style="550"/>
    <col min="12" max="12" width="11.140625" style="550" customWidth="1"/>
    <col min="13" max="20" width="10.5703125" style="550"/>
    <col min="21" max="16384" width="10.5703125" style="488"/>
  </cols>
  <sheetData>
    <row r="1" spans="1:20" ht="3" customHeight="1">
      <c r="A1" s="556" t="s">
        <v>66</v>
      </c>
    </row>
    <row r="2" spans="1:20" ht="22.5">
      <c r="F2" s="1146" t="s">
        <v>473</v>
      </c>
      <c r="G2" s="1147"/>
      <c r="H2" s="1148"/>
      <c r="I2" s="605"/>
    </row>
    <row r="3" spans="1:20" ht="3" customHeight="1"/>
    <row r="4" spans="1:20" s="535" customFormat="1" ht="11.25">
      <c r="A4" s="555"/>
      <c r="B4" s="555"/>
      <c r="C4" s="555"/>
      <c r="D4" s="555"/>
      <c r="F4" s="1104" t="s">
        <v>436</v>
      </c>
      <c r="G4" s="1104"/>
      <c r="H4" s="1104"/>
      <c r="I4" s="1149" t="s">
        <v>437</v>
      </c>
      <c r="J4" s="555"/>
      <c r="K4" s="555"/>
      <c r="L4" s="555"/>
      <c r="M4" s="555"/>
      <c r="N4" s="555"/>
      <c r="O4" s="555"/>
      <c r="P4" s="555"/>
      <c r="Q4" s="555"/>
      <c r="R4" s="555"/>
      <c r="S4" s="555"/>
      <c r="T4" s="555"/>
    </row>
    <row r="5" spans="1:20" s="535" customFormat="1" ht="11.25" customHeight="1">
      <c r="A5" s="555"/>
      <c r="B5" s="555"/>
      <c r="C5" s="555"/>
      <c r="D5" s="555"/>
      <c r="F5" s="571" t="s">
        <v>88</v>
      </c>
      <c r="G5" s="583" t="s">
        <v>439</v>
      </c>
      <c r="H5" s="570" t="s">
        <v>424</v>
      </c>
      <c r="I5" s="1149"/>
      <c r="J5" s="555"/>
      <c r="K5" s="555"/>
      <c r="L5" s="555"/>
      <c r="M5" s="555"/>
      <c r="N5" s="555"/>
      <c r="O5" s="555"/>
      <c r="P5" s="555"/>
      <c r="Q5" s="555"/>
      <c r="R5" s="555"/>
      <c r="S5" s="555"/>
      <c r="T5" s="555"/>
    </row>
    <row r="6" spans="1:20" s="535" customFormat="1" ht="12" customHeight="1">
      <c r="A6" s="555"/>
      <c r="B6" s="555"/>
      <c r="C6" s="555"/>
      <c r="D6" s="555"/>
      <c r="F6" s="572" t="s">
        <v>89</v>
      </c>
      <c r="G6" s="574">
        <v>2</v>
      </c>
      <c r="H6" s="575">
        <v>3</v>
      </c>
      <c r="I6" s="573">
        <v>4</v>
      </c>
      <c r="J6" s="555">
        <v>4</v>
      </c>
      <c r="K6" s="555"/>
      <c r="L6" s="555"/>
      <c r="M6" s="555"/>
      <c r="N6" s="555"/>
      <c r="O6" s="555"/>
      <c r="P6" s="555"/>
      <c r="Q6" s="555"/>
      <c r="R6" s="555"/>
      <c r="S6" s="555"/>
      <c r="T6" s="555"/>
    </row>
    <row r="7" spans="1:20" s="535" customFormat="1" ht="18.75">
      <c r="A7" s="555"/>
      <c r="B7" s="555"/>
      <c r="C7" s="555"/>
      <c r="D7" s="555"/>
      <c r="F7" s="581">
        <v>1</v>
      </c>
      <c r="G7" s="597" t="s">
        <v>474</v>
      </c>
      <c r="H7" s="569" t="str">
        <f>IF(dateCh="","",dateCh)</f>
        <v>27.11.2020</v>
      </c>
      <c r="I7" s="546" t="s">
        <v>475</v>
      </c>
      <c r="J7" s="580"/>
      <c r="K7" s="555"/>
      <c r="L7" s="555"/>
      <c r="M7" s="555"/>
      <c r="N7" s="555"/>
      <c r="O7" s="555"/>
      <c r="P7" s="555"/>
      <c r="Q7" s="555"/>
      <c r="R7" s="555"/>
      <c r="S7" s="555"/>
      <c r="T7" s="555"/>
    </row>
    <row r="8" spans="1:20" s="535" customFormat="1" ht="45">
      <c r="A8" s="1150">
        <v>1</v>
      </c>
      <c r="B8" s="555"/>
      <c r="C8" s="555"/>
      <c r="D8" s="555"/>
      <c r="F8" s="581" t="str">
        <f>"2." &amp;mergeValue(A8)</f>
        <v>2.1</v>
      </c>
      <c r="G8" s="597" t="s">
        <v>476</v>
      </c>
      <c r="H8" s="569"/>
      <c r="I8" s="546" t="s">
        <v>569</v>
      </c>
      <c r="J8" s="580"/>
      <c r="K8" s="555"/>
      <c r="L8" s="555"/>
      <c r="M8" s="555"/>
      <c r="N8" s="555"/>
      <c r="O8" s="555"/>
      <c r="P8" s="555"/>
      <c r="Q8" s="555"/>
      <c r="R8" s="555"/>
      <c r="S8" s="555"/>
      <c r="T8" s="555"/>
    </row>
    <row r="9" spans="1:20" s="535" customFormat="1" ht="22.5">
      <c r="A9" s="1150"/>
      <c r="B9" s="555"/>
      <c r="C9" s="555"/>
      <c r="D9" s="555"/>
      <c r="F9" s="581" t="str">
        <f>"3." &amp;mergeValue(A9)</f>
        <v>3.1</v>
      </c>
      <c r="G9" s="597" t="s">
        <v>477</v>
      </c>
      <c r="H9" s="569"/>
      <c r="I9" s="546" t="s">
        <v>568</v>
      </c>
      <c r="J9" s="580"/>
      <c r="K9" s="555"/>
      <c r="L9" s="555"/>
      <c r="M9" s="555"/>
      <c r="N9" s="555"/>
      <c r="O9" s="555"/>
      <c r="P9" s="555"/>
      <c r="Q9" s="555"/>
      <c r="R9" s="555"/>
      <c r="S9" s="555"/>
      <c r="T9" s="555"/>
    </row>
    <row r="10" spans="1:20" s="535" customFormat="1" ht="22.5">
      <c r="A10" s="1150"/>
      <c r="B10" s="555"/>
      <c r="C10" s="555"/>
      <c r="D10" s="555"/>
      <c r="F10" s="581" t="str">
        <f>"4."&amp;mergeValue(A10)</f>
        <v>4.1</v>
      </c>
      <c r="G10" s="597" t="s">
        <v>478</v>
      </c>
      <c r="H10" s="570" t="s">
        <v>440</v>
      </c>
      <c r="I10" s="546"/>
      <c r="J10" s="580"/>
      <c r="K10" s="555"/>
      <c r="L10" s="555"/>
      <c r="M10" s="555"/>
      <c r="N10" s="555"/>
      <c r="O10" s="555"/>
      <c r="P10" s="555"/>
      <c r="Q10" s="555"/>
      <c r="R10" s="555"/>
      <c r="S10" s="555"/>
      <c r="T10" s="555"/>
    </row>
    <row r="11" spans="1:20" s="535" customFormat="1" ht="18.75">
      <c r="A11" s="1150"/>
      <c r="B11" s="1150">
        <v>1</v>
      </c>
      <c r="C11" s="588"/>
      <c r="D11" s="588"/>
      <c r="F11" s="581" t="str">
        <f>"4."&amp;mergeValue(A11) &amp;"."&amp;mergeValue(B11)</f>
        <v>4.1.1</v>
      </c>
      <c r="G11" s="576" t="s">
        <v>571</v>
      </c>
      <c r="H11" s="569" t="str">
        <f>IF(region_name="","",region_name)</f>
        <v>Ханты-Мансийский автономный округ</v>
      </c>
      <c r="I11" s="546" t="s">
        <v>481</v>
      </c>
      <c r="J11" s="580"/>
      <c r="K11" s="555"/>
      <c r="L11" s="555"/>
      <c r="M11" s="555"/>
      <c r="N11" s="555"/>
      <c r="O11" s="555"/>
      <c r="P11" s="555"/>
      <c r="Q11" s="555"/>
      <c r="R11" s="555"/>
      <c r="S11" s="555"/>
      <c r="T11" s="555"/>
    </row>
    <row r="12" spans="1:20" s="535" customFormat="1" ht="22.5">
      <c r="A12" s="1150"/>
      <c r="B12" s="1150"/>
      <c r="C12" s="1150">
        <v>1</v>
      </c>
      <c r="D12" s="588"/>
      <c r="F12" s="581" t="str">
        <f>"4."&amp;mergeValue(A12) &amp;"."&amp;mergeValue(B12)&amp;"."&amp;mergeValue(C12)</f>
        <v>4.1.1.1</v>
      </c>
      <c r="G12" s="587" t="s">
        <v>479</v>
      </c>
      <c r="H12" s="569"/>
      <c r="I12" s="546" t="s">
        <v>482</v>
      </c>
      <c r="J12" s="580"/>
      <c r="K12" s="555"/>
      <c r="L12" s="555"/>
      <c r="M12" s="555"/>
      <c r="N12" s="555"/>
      <c r="O12" s="555"/>
      <c r="P12" s="555"/>
      <c r="Q12" s="555"/>
      <c r="R12" s="555"/>
      <c r="S12" s="555"/>
      <c r="T12" s="555"/>
    </row>
    <row r="13" spans="1:20" s="535" customFormat="1" ht="39" customHeight="1">
      <c r="A13" s="1150"/>
      <c r="B13" s="1150"/>
      <c r="C13" s="1150"/>
      <c r="D13" s="588">
        <v>1</v>
      </c>
      <c r="F13" s="581" t="str">
        <f>"4."&amp;mergeValue(A13) &amp;"."&amp;mergeValue(B13)&amp;"."&amp;mergeValue(C13)&amp;"."&amp;mergeValue(D13)</f>
        <v>4.1.1.1.1</v>
      </c>
      <c r="G13" s="598" t="s">
        <v>480</v>
      </c>
      <c r="H13" s="569"/>
      <c r="I13" s="1151" t="s">
        <v>570</v>
      </c>
      <c r="J13" s="580"/>
      <c r="K13" s="555"/>
      <c r="L13" s="555"/>
      <c r="M13" s="555"/>
      <c r="N13" s="555"/>
      <c r="O13" s="555"/>
      <c r="P13" s="555"/>
      <c r="Q13" s="555"/>
      <c r="R13" s="555"/>
      <c r="S13" s="555"/>
      <c r="T13" s="555"/>
    </row>
    <row r="14" spans="1:20" s="535" customFormat="1" ht="18.75">
      <c r="A14" s="1150"/>
      <c r="B14" s="1150"/>
      <c r="C14" s="1150"/>
      <c r="D14" s="588"/>
      <c r="F14" s="584"/>
      <c r="G14" s="515" t="s">
        <v>3</v>
      </c>
      <c r="H14" s="589"/>
      <c r="I14" s="1151"/>
      <c r="J14" s="580"/>
      <c r="K14" s="555"/>
      <c r="L14" s="555"/>
      <c r="M14" s="555"/>
      <c r="N14" s="555"/>
      <c r="O14" s="555"/>
      <c r="P14" s="555"/>
      <c r="Q14" s="555"/>
      <c r="R14" s="555"/>
      <c r="S14" s="555"/>
      <c r="T14" s="555"/>
    </row>
    <row r="15" spans="1:20" s="535" customFormat="1" ht="18.75">
      <c r="A15" s="1150"/>
      <c r="B15" s="1150"/>
      <c r="C15" s="588"/>
      <c r="D15" s="588"/>
      <c r="F15" s="599"/>
      <c r="G15" s="542" t="s">
        <v>385</v>
      </c>
      <c r="H15" s="600"/>
      <c r="I15" s="601"/>
      <c r="J15" s="580"/>
      <c r="K15" s="555"/>
      <c r="L15" s="555"/>
      <c r="M15" s="555"/>
      <c r="N15" s="555"/>
      <c r="O15" s="555"/>
      <c r="P15" s="555"/>
      <c r="Q15" s="555"/>
      <c r="R15" s="555"/>
      <c r="S15" s="555"/>
      <c r="T15" s="555"/>
    </row>
    <row r="16" spans="1:20" s="535" customFormat="1" ht="18.75">
      <c r="A16" s="1150"/>
      <c r="B16" s="555"/>
      <c r="C16" s="555"/>
      <c r="D16" s="555"/>
      <c r="F16" s="584"/>
      <c r="G16" s="523" t="s">
        <v>488</v>
      </c>
      <c r="H16" s="585"/>
      <c r="I16" s="586"/>
      <c r="J16" s="580"/>
      <c r="K16" s="555"/>
      <c r="L16" s="555"/>
      <c r="M16" s="555"/>
      <c r="N16" s="555"/>
      <c r="O16" s="555"/>
      <c r="P16" s="555"/>
      <c r="Q16" s="555"/>
      <c r="R16" s="555"/>
      <c r="S16" s="555"/>
      <c r="T16" s="555"/>
    </row>
    <row r="17" spans="1:20" s="535" customFormat="1" ht="18.75">
      <c r="A17" s="555"/>
      <c r="B17" s="555"/>
      <c r="C17" s="555"/>
      <c r="D17" s="555"/>
      <c r="F17" s="584"/>
      <c r="G17" s="530" t="s">
        <v>487</v>
      </c>
      <c r="H17" s="585"/>
      <c r="I17" s="586"/>
      <c r="J17" s="580"/>
      <c r="K17" s="555"/>
      <c r="L17" s="555"/>
      <c r="M17" s="555"/>
      <c r="N17" s="555"/>
      <c r="O17" s="555"/>
      <c r="P17" s="555"/>
      <c r="Q17" s="555"/>
      <c r="R17" s="555"/>
      <c r="S17" s="555"/>
      <c r="T17" s="555"/>
    </row>
    <row r="18" spans="1:20" s="578" customFormat="1" ht="3" customHeight="1">
      <c r="A18" s="579"/>
      <c r="B18" s="579"/>
      <c r="C18" s="579"/>
      <c r="D18" s="579"/>
      <c r="F18" s="590"/>
      <c r="G18" s="591"/>
      <c r="H18" s="592"/>
      <c r="I18" s="593"/>
      <c r="J18" s="579"/>
      <c r="K18" s="579"/>
      <c r="L18" s="579"/>
      <c r="M18" s="579"/>
      <c r="N18" s="579"/>
      <c r="O18" s="579"/>
      <c r="P18" s="579"/>
      <c r="Q18" s="579"/>
      <c r="R18" s="579"/>
      <c r="S18" s="579"/>
      <c r="T18" s="579"/>
    </row>
    <row r="19" spans="1:20" s="578" customFormat="1" ht="15" customHeight="1">
      <c r="A19" s="579"/>
      <c r="B19" s="579"/>
      <c r="C19" s="579"/>
      <c r="D19" s="579"/>
      <c r="F19" s="577"/>
      <c r="G19" s="1145" t="s">
        <v>572</v>
      </c>
      <c r="H19" s="1145"/>
      <c r="I19" s="559"/>
      <c r="J19" s="579"/>
      <c r="K19" s="579"/>
      <c r="L19" s="579"/>
      <c r="M19" s="579"/>
      <c r="N19" s="579"/>
      <c r="O19" s="579"/>
      <c r="P19" s="579"/>
      <c r="Q19" s="579"/>
      <c r="R19" s="579"/>
      <c r="S19" s="579"/>
      <c r="T19" s="57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1" hidden="1" customWidth="1"/>
    <col min="7" max="8" width="9.140625" style="448" hidden="1" customWidth="1"/>
    <col min="9" max="9" width="3.7109375" style="448" customWidth="1"/>
    <col min="10" max="11" width="3.7109375" style="447" customWidth="1"/>
    <col min="12" max="12" width="12.7109375" style="441" customWidth="1"/>
    <col min="13" max="13" width="44.7109375" style="441" customWidth="1"/>
    <col min="14" max="14" width="2.140625" style="441" hidden="1" customWidth="1"/>
    <col min="15" max="17" width="23.7109375" style="441" hidden="1" customWidth="1"/>
    <col min="18" max="18" width="11.7109375" style="441" customWidth="1"/>
    <col min="19" max="19" width="3.7109375" style="441" customWidth="1"/>
    <col min="20" max="20" width="11.7109375" style="441" customWidth="1"/>
    <col min="21" max="21" width="8.5703125" style="441" hidden="1" customWidth="1"/>
    <col min="22" max="22" width="4.7109375" style="441" customWidth="1"/>
    <col min="23" max="23" width="115.7109375" style="441" customWidth="1"/>
    <col min="24" max="26" width="10.5703125" style="465"/>
    <col min="27" max="27" width="10.140625" style="465" customWidth="1"/>
    <col min="28" max="34" width="10.5703125" style="465"/>
    <col min="35" max="256" width="10.5703125" style="441"/>
    <col min="257" max="264" width="0" style="441" hidden="1" customWidth="1"/>
    <col min="265" max="267" width="3.7109375" style="441" customWidth="1"/>
    <col min="268" max="268" width="12.7109375" style="441" customWidth="1"/>
    <col min="269" max="269" width="47.42578125" style="441" customWidth="1"/>
    <col min="270" max="273" width="0" style="441" hidden="1" customWidth="1"/>
    <col min="274" max="274" width="11.7109375" style="441" customWidth="1"/>
    <col min="275" max="275" width="6.42578125" style="441" bestFit="1" customWidth="1"/>
    <col min="276" max="276" width="11.7109375" style="441" customWidth="1"/>
    <col min="277" max="277" width="0" style="441" hidden="1" customWidth="1"/>
    <col min="278" max="278" width="3.7109375" style="441" customWidth="1"/>
    <col min="279" max="279" width="11.140625" style="441" bestFit="1" customWidth="1"/>
    <col min="280" max="282" width="10.5703125" style="441"/>
    <col min="283" max="283" width="10.140625" style="441" customWidth="1"/>
    <col min="284" max="512" width="10.5703125" style="441"/>
    <col min="513" max="520" width="0" style="441" hidden="1" customWidth="1"/>
    <col min="521" max="523" width="3.7109375" style="441" customWidth="1"/>
    <col min="524" max="524" width="12.7109375" style="441" customWidth="1"/>
    <col min="525" max="525" width="47.42578125" style="441" customWidth="1"/>
    <col min="526" max="529" width="0" style="441" hidden="1" customWidth="1"/>
    <col min="530" max="530" width="11.7109375" style="441" customWidth="1"/>
    <col min="531" max="531" width="6.42578125" style="441" bestFit="1" customWidth="1"/>
    <col min="532" max="532" width="11.7109375" style="441" customWidth="1"/>
    <col min="533" max="533" width="0" style="441" hidden="1" customWidth="1"/>
    <col min="534" max="534" width="3.7109375" style="441" customWidth="1"/>
    <col min="535" max="535" width="11.140625" style="441" bestFit="1" customWidth="1"/>
    <col min="536" max="538" width="10.5703125" style="441"/>
    <col min="539" max="539" width="10.140625" style="441" customWidth="1"/>
    <col min="540" max="768" width="10.5703125" style="441"/>
    <col min="769" max="776" width="0" style="441" hidden="1" customWidth="1"/>
    <col min="777" max="779" width="3.7109375" style="441" customWidth="1"/>
    <col min="780" max="780" width="12.7109375" style="441" customWidth="1"/>
    <col min="781" max="781" width="47.42578125" style="441" customWidth="1"/>
    <col min="782" max="785" width="0" style="441" hidden="1" customWidth="1"/>
    <col min="786" max="786" width="11.7109375" style="441" customWidth="1"/>
    <col min="787" max="787" width="6.42578125" style="441" bestFit="1" customWidth="1"/>
    <col min="788" max="788" width="11.7109375" style="441" customWidth="1"/>
    <col min="789" max="789" width="0" style="441" hidden="1" customWidth="1"/>
    <col min="790" max="790" width="3.7109375" style="441" customWidth="1"/>
    <col min="791" max="791" width="11.140625" style="441" bestFit="1" customWidth="1"/>
    <col min="792" max="794" width="10.5703125" style="441"/>
    <col min="795" max="795" width="10.140625" style="441" customWidth="1"/>
    <col min="796" max="1024" width="10.5703125" style="441"/>
    <col min="1025" max="1032" width="0" style="441" hidden="1" customWidth="1"/>
    <col min="1033" max="1035" width="3.7109375" style="441" customWidth="1"/>
    <col min="1036" max="1036" width="12.7109375" style="441" customWidth="1"/>
    <col min="1037" max="1037" width="47.42578125" style="441" customWidth="1"/>
    <col min="1038" max="1041" width="0" style="441" hidden="1" customWidth="1"/>
    <col min="1042" max="1042" width="11.7109375" style="441" customWidth="1"/>
    <col min="1043" max="1043" width="6.42578125" style="441" bestFit="1" customWidth="1"/>
    <col min="1044" max="1044" width="11.7109375" style="441" customWidth="1"/>
    <col min="1045" max="1045" width="0" style="441" hidden="1" customWidth="1"/>
    <col min="1046" max="1046" width="3.7109375" style="441" customWidth="1"/>
    <col min="1047" max="1047" width="11.140625" style="441" bestFit="1" customWidth="1"/>
    <col min="1048" max="1050" width="10.5703125" style="441"/>
    <col min="1051" max="1051" width="10.140625" style="441" customWidth="1"/>
    <col min="1052" max="1280" width="10.5703125" style="441"/>
    <col min="1281" max="1288" width="0" style="441" hidden="1" customWidth="1"/>
    <col min="1289" max="1291" width="3.7109375" style="441" customWidth="1"/>
    <col min="1292" max="1292" width="12.7109375" style="441" customWidth="1"/>
    <col min="1293" max="1293" width="47.42578125" style="441" customWidth="1"/>
    <col min="1294" max="1297" width="0" style="441" hidden="1" customWidth="1"/>
    <col min="1298" max="1298" width="11.7109375" style="441" customWidth="1"/>
    <col min="1299" max="1299" width="6.42578125" style="441" bestFit="1" customWidth="1"/>
    <col min="1300" max="1300" width="11.7109375" style="441" customWidth="1"/>
    <col min="1301" max="1301" width="0" style="441" hidden="1" customWidth="1"/>
    <col min="1302" max="1302" width="3.7109375" style="441" customWidth="1"/>
    <col min="1303" max="1303" width="11.140625" style="441" bestFit="1" customWidth="1"/>
    <col min="1304" max="1306" width="10.5703125" style="441"/>
    <col min="1307" max="1307" width="10.140625" style="441" customWidth="1"/>
    <col min="1308" max="1536" width="10.5703125" style="441"/>
    <col min="1537" max="1544" width="0" style="441" hidden="1" customWidth="1"/>
    <col min="1545" max="1547" width="3.7109375" style="441" customWidth="1"/>
    <col min="1548" max="1548" width="12.7109375" style="441" customWidth="1"/>
    <col min="1549" max="1549" width="47.42578125" style="441" customWidth="1"/>
    <col min="1550" max="1553" width="0" style="441" hidden="1" customWidth="1"/>
    <col min="1554" max="1554" width="11.7109375" style="441" customWidth="1"/>
    <col min="1555" max="1555" width="6.42578125" style="441" bestFit="1" customWidth="1"/>
    <col min="1556" max="1556" width="11.7109375" style="441" customWidth="1"/>
    <col min="1557" max="1557" width="0" style="441" hidden="1" customWidth="1"/>
    <col min="1558" max="1558" width="3.7109375" style="441" customWidth="1"/>
    <col min="1559" max="1559" width="11.140625" style="441" bestFit="1" customWidth="1"/>
    <col min="1560" max="1562" width="10.5703125" style="441"/>
    <col min="1563" max="1563" width="10.140625" style="441" customWidth="1"/>
    <col min="1564" max="1792" width="10.5703125" style="441"/>
    <col min="1793" max="1800" width="0" style="441" hidden="1" customWidth="1"/>
    <col min="1801" max="1803" width="3.7109375" style="441" customWidth="1"/>
    <col min="1804" max="1804" width="12.7109375" style="441" customWidth="1"/>
    <col min="1805" max="1805" width="47.42578125" style="441" customWidth="1"/>
    <col min="1806" max="1809" width="0" style="441" hidden="1" customWidth="1"/>
    <col min="1810" max="1810" width="11.7109375" style="441" customWidth="1"/>
    <col min="1811" max="1811" width="6.42578125" style="441" bestFit="1" customWidth="1"/>
    <col min="1812" max="1812" width="11.7109375" style="441" customWidth="1"/>
    <col min="1813" max="1813" width="0" style="441" hidden="1" customWidth="1"/>
    <col min="1814" max="1814" width="3.7109375" style="441" customWidth="1"/>
    <col min="1815" max="1815" width="11.140625" style="441" bestFit="1" customWidth="1"/>
    <col min="1816" max="1818" width="10.5703125" style="441"/>
    <col min="1819" max="1819" width="10.140625" style="441" customWidth="1"/>
    <col min="1820" max="2048" width="10.5703125" style="441"/>
    <col min="2049" max="2056" width="0" style="441" hidden="1" customWidth="1"/>
    <col min="2057" max="2059" width="3.7109375" style="441" customWidth="1"/>
    <col min="2060" max="2060" width="12.7109375" style="441" customWidth="1"/>
    <col min="2061" max="2061" width="47.42578125" style="441" customWidth="1"/>
    <col min="2062" max="2065" width="0" style="441" hidden="1" customWidth="1"/>
    <col min="2066" max="2066" width="11.7109375" style="441" customWidth="1"/>
    <col min="2067" max="2067" width="6.42578125" style="441" bestFit="1" customWidth="1"/>
    <col min="2068" max="2068" width="11.7109375" style="441" customWidth="1"/>
    <col min="2069" max="2069" width="0" style="441" hidden="1" customWidth="1"/>
    <col min="2070" max="2070" width="3.7109375" style="441" customWidth="1"/>
    <col min="2071" max="2071" width="11.140625" style="441" bestFit="1" customWidth="1"/>
    <col min="2072" max="2074" width="10.5703125" style="441"/>
    <col min="2075" max="2075" width="10.140625" style="441" customWidth="1"/>
    <col min="2076" max="2304" width="10.5703125" style="441"/>
    <col min="2305" max="2312" width="0" style="441" hidden="1" customWidth="1"/>
    <col min="2313" max="2315" width="3.7109375" style="441" customWidth="1"/>
    <col min="2316" max="2316" width="12.7109375" style="441" customWidth="1"/>
    <col min="2317" max="2317" width="47.42578125" style="441" customWidth="1"/>
    <col min="2318" max="2321" width="0" style="441" hidden="1" customWidth="1"/>
    <col min="2322" max="2322" width="11.7109375" style="441" customWidth="1"/>
    <col min="2323" max="2323" width="6.42578125" style="441" bestFit="1" customWidth="1"/>
    <col min="2324" max="2324" width="11.7109375" style="441" customWidth="1"/>
    <col min="2325" max="2325" width="0" style="441" hidden="1" customWidth="1"/>
    <col min="2326" max="2326" width="3.7109375" style="441" customWidth="1"/>
    <col min="2327" max="2327" width="11.140625" style="441" bestFit="1" customWidth="1"/>
    <col min="2328" max="2330" width="10.5703125" style="441"/>
    <col min="2331" max="2331" width="10.140625" style="441" customWidth="1"/>
    <col min="2332" max="2560" width="10.5703125" style="441"/>
    <col min="2561" max="2568" width="0" style="441" hidden="1" customWidth="1"/>
    <col min="2569" max="2571" width="3.7109375" style="441" customWidth="1"/>
    <col min="2572" max="2572" width="12.7109375" style="441" customWidth="1"/>
    <col min="2573" max="2573" width="47.42578125" style="441" customWidth="1"/>
    <col min="2574" max="2577" width="0" style="441" hidden="1" customWidth="1"/>
    <col min="2578" max="2578" width="11.7109375" style="441" customWidth="1"/>
    <col min="2579" max="2579" width="6.42578125" style="441" bestFit="1" customWidth="1"/>
    <col min="2580" max="2580" width="11.7109375" style="441" customWidth="1"/>
    <col min="2581" max="2581" width="0" style="441" hidden="1" customWidth="1"/>
    <col min="2582" max="2582" width="3.7109375" style="441" customWidth="1"/>
    <col min="2583" max="2583" width="11.140625" style="441" bestFit="1" customWidth="1"/>
    <col min="2584" max="2586" width="10.5703125" style="441"/>
    <col min="2587" max="2587" width="10.140625" style="441" customWidth="1"/>
    <col min="2588" max="2816" width="10.5703125" style="441"/>
    <col min="2817" max="2824" width="0" style="441" hidden="1" customWidth="1"/>
    <col min="2825" max="2827" width="3.7109375" style="441" customWidth="1"/>
    <col min="2828" max="2828" width="12.7109375" style="441" customWidth="1"/>
    <col min="2829" max="2829" width="47.42578125" style="441" customWidth="1"/>
    <col min="2830" max="2833" width="0" style="441" hidden="1" customWidth="1"/>
    <col min="2834" max="2834" width="11.7109375" style="441" customWidth="1"/>
    <col min="2835" max="2835" width="6.42578125" style="441" bestFit="1" customWidth="1"/>
    <col min="2836" max="2836" width="11.7109375" style="441" customWidth="1"/>
    <col min="2837" max="2837" width="0" style="441" hidden="1" customWidth="1"/>
    <col min="2838" max="2838" width="3.7109375" style="441" customWidth="1"/>
    <col min="2839" max="2839" width="11.140625" style="441" bestFit="1" customWidth="1"/>
    <col min="2840" max="2842" width="10.5703125" style="441"/>
    <col min="2843" max="2843" width="10.140625" style="441" customWidth="1"/>
    <col min="2844" max="3072" width="10.5703125" style="441"/>
    <col min="3073" max="3080" width="0" style="441" hidden="1" customWidth="1"/>
    <col min="3081" max="3083" width="3.7109375" style="441" customWidth="1"/>
    <col min="3084" max="3084" width="12.7109375" style="441" customWidth="1"/>
    <col min="3085" max="3085" width="47.42578125" style="441" customWidth="1"/>
    <col min="3086" max="3089" width="0" style="441" hidden="1" customWidth="1"/>
    <col min="3090" max="3090" width="11.7109375" style="441" customWidth="1"/>
    <col min="3091" max="3091" width="6.42578125" style="441" bestFit="1" customWidth="1"/>
    <col min="3092" max="3092" width="11.7109375" style="441" customWidth="1"/>
    <col min="3093" max="3093" width="0" style="441" hidden="1" customWidth="1"/>
    <col min="3094" max="3094" width="3.7109375" style="441" customWidth="1"/>
    <col min="3095" max="3095" width="11.140625" style="441" bestFit="1" customWidth="1"/>
    <col min="3096" max="3098" width="10.5703125" style="441"/>
    <col min="3099" max="3099" width="10.140625" style="441" customWidth="1"/>
    <col min="3100" max="3328" width="10.5703125" style="441"/>
    <col min="3329" max="3336" width="0" style="441" hidden="1" customWidth="1"/>
    <col min="3337" max="3339" width="3.7109375" style="441" customWidth="1"/>
    <col min="3340" max="3340" width="12.7109375" style="441" customWidth="1"/>
    <col min="3341" max="3341" width="47.42578125" style="441" customWidth="1"/>
    <col min="3342" max="3345" width="0" style="441" hidden="1" customWidth="1"/>
    <col min="3346" max="3346" width="11.7109375" style="441" customWidth="1"/>
    <col min="3347" max="3347" width="6.42578125" style="441" bestFit="1" customWidth="1"/>
    <col min="3348" max="3348" width="11.7109375" style="441" customWidth="1"/>
    <col min="3349" max="3349" width="0" style="441" hidden="1" customWidth="1"/>
    <col min="3350" max="3350" width="3.7109375" style="441" customWidth="1"/>
    <col min="3351" max="3351" width="11.140625" style="441" bestFit="1" customWidth="1"/>
    <col min="3352" max="3354" width="10.5703125" style="441"/>
    <col min="3355" max="3355" width="10.140625" style="441" customWidth="1"/>
    <col min="3356" max="3584" width="10.5703125" style="441"/>
    <col min="3585" max="3592" width="0" style="441" hidden="1" customWidth="1"/>
    <col min="3593" max="3595" width="3.7109375" style="441" customWidth="1"/>
    <col min="3596" max="3596" width="12.7109375" style="441" customWidth="1"/>
    <col min="3597" max="3597" width="47.42578125" style="441" customWidth="1"/>
    <col min="3598" max="3601" width="0" style="441" hidden="1" customWidth="1"/>
    <col min="3602" max="3602" width="11.7109375" style="441" customWidth="1"/>
    <col min="3603" max="3603" width="6.42578125" style="441" bestFit="1" customWidth="1"/>
    <col min="3604" max="3604" width="11.7109375" style="441" customWidth="1"/>
    <col min="3605" max="3605" width="0" style="441" hidden="1" customWidth="1"/>
    <col min="3606" max="3606" width="3.7109375" style="441" customWidth="1"/>
    <col min="3607" max="3607" width="11.140625" style="441" bestFit="1" customWidth="1"/>
    <col min="3608" max="3610" width="10.5703125" style="441"/>
    <col min="3611" max="3611" width="10.140625" style="441" customWidth="1"/>
    <col min="3612" max="3840" width="10.5703125" style="441"/>
    <col min="3841" max="3848" width="0" style="441" hidden="1" customWidth="1"/>
    <col min="3849" max="3851" width="3.7109375" style="441" customWidth="1"/>
    <col min="3852" max="3852" width="12.7109375" style="441" customWidth="1"/>
    <col min="3853" max="3853" width="47.42578125" style="441" customWidth="1"/>
    <col min="3854" max="3857" width="0" style="441" hidden="1" customWidth="1"/>
    <col min="3858" max="3858" width="11.7109375" style="441" customWidth="1"/>
    <col min="3859" max="3859" width="6.42578125" style="441" bestFit="1" customWidth="1"/>
    <col min="3860" max="3860" width="11.7109375" style="441" customWidth="1"/>
    <col min="3861" max="3861" width="0" style="441" hidden="1" customWidth="1"/>
    <col min="3862" max="3862" width="3.7109375" style="441" customWidth="1"/>
    <col min="3863" max="3863" width="11.140625" style="441" bestFit="1" customWidth="1"/>
    <col min="3864" max="3866" width="10.5703125" style="441"/>
    <col min="3867" max="3867" width="10.140625" style="441" customWidth="1"/>
    <col min="3868" max="4096" width="10.5703125" style="441"/>
    <col min="4097" max="4104" width="0" style="441" hidden="1" customWidth="1"/>
    <col min="4105" max="4107" width="3.7109375" style="441" customWidth="1"/>
    <col min="4108" max="4108" width="12.7109375" style="441" customWidth="1"/>
    <col min="4109" max="4109" width="47.42578125" style="441" customWidth="1"/>
    <col min="4110" max="4113" width="0" style="441" hidden="1" customWidth="1"/>
    <col min="4114" max="4114" width="11.7109375" style="441" customWidth="1"/>
    <col min="4115" max="4115" width="6.42578125" style="441" bestFit="1" customWidth="1"/>
    <col min="4116" max="4116" width="11.7109375" style="441" customWidth="1"/>
    <col min="4117" max="4117" width="0" style="441" hidden="1" customWidth="1"/>
    <col min="4118" max="4118" width="3.7109375" style="441" customWidth="1"/>
    <col min="4119" max="4119" width="11.140625" style="441" bestFit="1" customWidth="1"/>
    <col min="4120" max="4122" width="10.5703125" style="441"/>
    <col min="4123" max="4123" width="10.140625" style="441" customWidth="1"/>
    <col min="4124" max="4352" width="10.5703125" style="441"/>
    <col min="4353" max="4360" width="0" style="441" hidden="1" customWidth="1"/>
    <col min="4361" max="4363" width="3.7109375" style="441" customWidth="1"/>
    <col min="4364" max="4364" width="12.7109375" style="441" customWidth="1"/>
    <col min="4365" max="4365" width="47.42578125" style="441" customWidth="1"/>
    <col min="4366" max="4369" width="0" style="441" hidden="1" customWidth="1"/>
    <col min="4370" max="4370" width="11.7109375" style="441" customWidth="1"/>
    <col min="4371" max="4371" width="6.42578125" style="441" bestFit="1" customWidth="1"/>
    <col min="4372" max="4372" width="11.7109375" style="441" customWidth="1"/>
    <col min="4373" max="4373" width="0" style="441" hidden="1" customWidth="1"/>
    <col min="4374" max="4374" width="3.7109375" style="441" customWidth="1"/>
    <col min="4375" max="4375" width="11.140625" style="441" bestFit="1" customWidth="1"/>
    <col min="4376" max="4378" width="10.5703125" style="441"/>
    <col min="4379" max="4379" width="10.140625" style="441" customWidth="1"/>
    <col min="4380" max="4608" width="10.5703125" style="441"/>
    <col min="4609" max="4616" width="0" style="441" hidden="1" customWidth="1"/>
    <col min="4617" max="4619" width="3.7109375" style="441" customWidth="1"/>
    <col min="4620" max="4620" width="12.7109375" style="441" customWidth="1"/>
    <col min="4621" max="4621" width="47.42578125" style="441" customWidth="1"/>
    <col min="4622" max="4625" width="0" style="441" hidden="1" customWidth="1"/>
    <col min="4626" max="4626" width="11.7109375" style="441" customWidth="1"/>
    <col min="4627" max="4627" width="6.42578125" style="441" bestFit="1" customWidth="1"/>
    <col min="4628" max="4628" width="11.7109375" style="441" customWidth="1"/>
    <col min="4629" max="4629" width="0" style="441" hidden="1" customWidth="1"/>
    <col min="4630" max="4630" width="3.7109375" style="441" customWidth="1"/>
    <col min="4631" max="4631" width="11.140625" style="441" bestFit="1" customWidth="1"/>
    <col min="4632" max="4634" width="10.5703125" style="441"/>
    <col min="4635" max="4635" width="10.140625" style="441" customWidth="1"/>
    <col min="4636" max="4864" width="10.5703125" style="441"/>
    <col min="4865" max="4872" width="0" style="441" hidden="1" customWidth="1"/>
    <col min="4873" max="4875" width="3.7109375" style="441" customWidth="1"/>
    <col min="4876" max="4876" width="12.7109375" style="441" customWidth="1"/>
    <col min="4877" max="4877" width="47.42578125" style="441" customWidth="1"/>
    <col min="4878" max="4881" width="0" style="441" hidden="1" customWidth="1"/>
    <col min="4882" max="4882" width="11.7109375" style="441" customWidth="1"/>
    <col min="4883" max="4883" width="6.42578125" style="441" bestFit="1" customWidth="1"/>
    <col min="4884" max="4884" width="11.7109375" style="441" customWidth="1"/>
    <col min="4885" max="4885" width="0" style="441" hidden="1" customWidth="1"/>
    <col min="4886" max="4886" width="3.7109375" style="441" customWidth="1"/>
    <col min="4887" max="4887" width="11.140625" style="441" bestFit="1" customWidth="1"/>
    <col min="4888" max="4890" width="10.5703125" style="441"/>
    <col min="4891" max="4891" width="10.140625" style="441" customWidth="1"/>
    <col min="4892" max="5120" width="10.5703125" style="441"/>
    <col min="5121" max="5128" width="0" style="441" hidden="1" customWidth="1"/>
    <col min="5129" max="5131" width="3.7109375" style="441" customWidth="1"/>
    <col min="5132" max="5132" width="12.7109375" style="441" customWidth="1"/>
    <col min="5133" max="5133" width="47.42578125" style="441" customWidth="1"/>
    <col min="5134" max="5137" width="0" style="441" hidden="1" customWidth="1"/>
    <col min="5138" max="5138" width="11.7109375" style="441" customWidth="1"/>
    <col min="5139" max="5139" width="6.42578125" style="441" bestFit="1" customWidth="1"/>
    <col min="5140" max="5140" width="11.7109375" style="441" customWidth="1"/>
    <col min="5141" max="5141" width="0" style="441" hidden="1" customWidth="1"/>
    <col min="5142" max="5142" width="3.7109375" style="441" customWidth="1"/>
    <col min="5143" max="5143" width="11.140625" style="441" bestFit="1" customWidth="1"/>
    <col min="5144" max="5146" width="10.5703125" style="441"/>
    <col min="5147" max="5147" width="10.140625" style="441" customWidth="1"/>
    <col min="5148" max="5376" width="10.5703125" style="441"/>
    <col min="5377" max="5384" width="0" style="441" hidden="1" customWidth="1"/>
    <col min="5385" max="5387" width="3.7109375" style="441" customWidth="1"/>
    <col min="5388" max="5388" width="12.7109375" style="441" customWidth="1"/>
    <col min="5389" max="5389" width="47.42578125" style="441" customWidth="1"/>
    <col min="5390" max="5393" width="0" style="441" hidden="1" customWidth="1"/>
    <col min="5394" max="5394" width="11.7109375" style="441" customWidth="1"/>
    <col min="5395" max="5395" width="6.42578125" style="441" bestFit="1" customWidth="1"/>
    <col min="5396" max="5396" width="11.7109375" style="441" customWidth="1"/>
    <col min="5397" max="5397" width="0" style="441" hidden="1" customWidth="1"/>
    <col min="5398" max="5398" width="3.7109375" style="441" customWidth="1"/>
    <col min="5399" max="5399" width="11.140625" style="441" bestFit="1" customWidth="1"/>
    <col min="5400" max="5402" width="10.5703125" style="441"/>
    <col min="5403" max="5403" width="10.140625" style="441" customWidth="1"/>
    <col min="5404" max="5632" width="10.5703125" style="441"/>
    <col min="5633" max="5640" width="0" style="441" hidden="1" customWidth="1"/>
    <col min="5641" max="5643" width="3.7109375" style="441" customWidth="1"/>
    <col min="5644" max="5644" width="12.7109375" style="441" customWidth="1"/>
    <col min="5645" max="5645" width="47.42578125" style="441" customWidth="1"/>
    <col min="5646" max="5649" width="0" style="441" hidden="1" customWidth="1"/>
    <col min="5650" max="5650" width="11.7109375" style="441" customWidth="1"/>
    <col min="5651" max="5651" width="6.42578125" style="441" bestFit="1" customWidth="1"/>
    <col min="5652" max="5652" width="11.7109375" style="441" customWidth="1"/>
    <col min="5653" max="5653" width="0" style="441" hidden="1" customWidth="1"/>
    <col min="5654" max="5654" width="3.7109375" style="441" customWidth="1"/>
    <col min="5655" max="5655" width="11.140625" style="441" bestFit="1" customWidth="1"/>
    <col min="5656" max="5658" width="10.5703125" style="441"/>
    <col min="5659" max="5659" width="10.140625" style="441" customWidth="1"/>
    <col min="5660" max="5888" width="10.5703125" style="441"/>
    <col min="5889" max="5896" width="0" style="441" hidden="1" customWidth="1"/>
    <col min="5897" max="5899" width="3.7109375" style="441" customWidth="1"/>
    <col min="5900" max="5900" width="12.7109375" style="441" customWidth="1"/>
    <col min="5901" max="5901" width="47.42578125" style="441" customWidth="1"/>
    <col min="5902" max="5905" width="0" style="441" hidden="1" customWidth="1"/>
    <col min="5906" max="5906" width="11.7109375" style="441" customWidth="1"/>
    <col min="5907" max="5907" width="6.42578125" style="441" bestFit="1" customWidth="1"/>
    <col min="5908" max="5908" width="11.7109375" style="441" customWidth="1"/>
    <col min="5909" max="5909" width="0" style="441" hidden="1" customWidth="1"/>
    <col min="5910" max="5910" width="3.7109375" style="441" customWidth="1"/>
    <col min="5911" max="5911" width="11.140625" style="441" bestFit="1" customWidth="1"/>
    <col min="5912" max="5914" width="10.5703125" style="441"/>
    <col min="5915" max="5915" width="10.140625" style="441" customWidth="1"/>
    <col min="5916" max="6144" width="10.5703125" style="441"/>
    <col min="6145" max="6152" width="0" style="441" hidden="1" customWidth="1"/>
    <col min="6153" max="6155" width="3.7109375" style="441" customWidth="1"/>
    <col min="6156" max="6156" width="12.7109375" style="441" customWidth="1"/>
    <col min="6157" max="6157" width="47.42578125" style="441" customWidth="1"/>
    <col min="6158" max="6161" width="0" style="441" hidden="1" customWidth="1"/>
    <col min="6162" max="6162" width="11.7109375" style="441" customWidth="1"/>
    <col min="6163" max="6163" width="6.42578125" style="441" bestFit="1" customWidth="1"/>
    <col min="6164" max="6164" width="11.7109375" style="441" customWidth="1"/>
    <col min="6165" max="6165" width="0" style="441" hidden="1" customWidth="1"/>
    <col min="6166" max="6166" width="3.7109375" style="441" customWidth="1"/>
    <col min="6167" max="6167" width="11.140625" style="441" bestFit="1" customWidth="1"/>
    <col min="6168" max="6170" width="10.5703125" style="441"/>
    <col min="6171" max="6171" width="10.140625" style="441" customWidth="1"/>
    <col min="6172" max="6400" width="10.5703125" style="441"/>
    <col min="6401" max="6408" width="0" style="441" hidden="1" customWidth="1"/>
    <col min="6409" max="6411" width="3.7109375" style="441" customWidth="1"/>
    <col min="6412" max="6412" width="12.7109375" style="441" customWidth="1"/>
    <col min="6413" max="6413" width="47.42578125" style="441" customWidth="1"/>
    <col min="6414" max="6417" width="0" style="441" hidden="1" customWidth="1"/>
    <col min="6418" max="6418" width="11.7109375" style="441" customWidth="1"/>
    <col min="6419" max="6419" width="6.42578125" style="441" bestFit="1" customWidth="1"/>
    <col min="6420" max="6420" width="11.7109375" style="441" customWidth="1"/>
    <col min="6421" max="6421" width="0" style="441" hidden="1" customWidth="1"/>
    <col min="6422" max="6422" width="3.7109375" style="441" customWidth="1"/>
    <col min="6423" max="6423" width="11.140625" style="441" bestFit="1" customWidth="1"/>
    <col min="6424" max="6426" width="10.5703125" style="441"/>
    <col min="6427" max="6427" width="10.140625" style="441" customWidth="1"/>
    <col min="6428" max="6656" width="10.5703125" style="441"/>
    <col min="6657" max="6664" width="0" style="441" hidden="1" customWidth="1"/>
    <col min="6665" max="6667" width="3.7109375" style="441" customWidth="1"/>
    <col min="6668" max="6668" width="12.7109375" style="441" customWidth="1"/>
    <col min="6669" max="6669" width="47.42578125" style="441" customWidth="1"/>
    <col min="6670" max="6673" width="0" style="441" hidden="1" customWidth="1"/>
    <col min="6674" max="6674" width="11.7109375" style="441" customWidth="1"/>
    <col min="6675" max="6675" width="6.42578125" style="441" bestFit="1" customWidth="1"/>
    <col min="6676" max="6676" width="11.7109375" style="441" customWidth="1"/>
    <col min="6677" max="6677" width="0" style="441" hidden="1" customWidth="1"/>
    <col min="6678" max="6678" width="3.7109375" style="441" customWidth="1"/>
    <col min="6679" max="6679" width="11.140625" style="441" bestFit="1" customWidth="1"/>
    <col min="6680" max="6682" width="10.5703125" style="441"/>
    <col min="6683" max="6683" width="10.140625" style="441" customWidth="1"/>
    <col min="6684" max="6912" width="10.5703125" style="441"/>
    <col min="6913" max="6920" width="0" style="441" hidden="1" customWidth="1"/>
    <col min="6921" max="6923" width="3.7109375" style="441" customWidth="1"/>
    <col min="6924" max="6924" width="12.7109375" style="441" customWidth="1"/>
    <col min="6925" max="6925" width="47.42578125" style="441" customWidth="1"/>
    <col min="6926" max="6929" width="0" style="441" hidden="1" customWidth="1"/>
    <col min="6930" max="6930" width="11.7109375" style="441" customWidth="1"/>
    <col min="6931" max="6931" width="6.42578125" style="441" bestFit="1" customWidth="1"/>
    <col min="6932" max="6932" width="11.7109375" style="441" customWidth="1"/>
    <col min="6933" max="6933" width="0" style="441" hidden="1" customWidth="1"/>
    <col min="6934" max="6934" width="3.7109375" style="441" customWidth="1"/>
    <col min="6935" max="6935" width="11.140625" style="441" bestFit="1" customWidth="1"/>
    <col min="6936" max="6938" width="10.5703125" style="441"/>
    <col min="6939" max="6939" width="10.140625" style="441" customWidth="1"/>
    <col min="6940" max="7168" width="10.5703125" style="441"/>
    <col min="7169" max="7176" width="0" style="441" hidden="1" customWidth="1"/>
    <col min="7177" max="7179" width="3.7109375" style="441" customWidth="1"/>
    <col min="7180" max="7180" width="12.7109375" style="441" customWidth="1"/>
    <col min="7181" max="7181" width="47.42578125" style="441" customWidth="1"/>
    <col min="7182" max="7185" width="0" style="441" hidden="1" customWidth="1"/>
    <col min="7186" max="7186" width="11.7109375" style="441" customWidth="1"/>
    <col min="7187" max="7187" width="6.42578125" style="441" bestFit="1" customWidth="1"/>
    <col min="7188" max="7188" width="11.7109375" style="441" customWidth="1"/>
    <col min="7189" max="7189" width="0" style="441" hidden="1" customWidth="1"/>
    <col min="7190" max="7190" width="3.7109375" style="441" customWidth="1"/>
    <col min="7191" max="7191" width="11.140625" style="441" bestFit="1" customWidth="1"/>
    <col min="7192" max="7194" width="10.5703125" style="441"/>
    <col min="7195" max="7195" width="10.140625" style="441" customWidth="1"/>
    <col min="7196" max="7424" width="10.5703125" style="441"/>
    <col min="7425" max="7432" width="0" style="441" hidden="1" customWidth="1"/>
    <col min="7433" max="7435" width="3.7109375" style="441" customWidth="1"/>
    <col min="7436" max="7436" width="12.7109375" style="441" customWidth="1"/>
    <col min="7437" max="7437" width="47.42578125" style="441" customWidth="1"/>
    <col min="7438" max="7441" width="0" style="441" hidden="1" customWidth="1"/>
    <col min="7442" max="7442" width="11.7109375" style="441" customWidth="1"/>
    <col min="7443" max="7443" width="6.42578125" style="441" bestFit="1" customWidth="1"/>
    <col min="7444" max="7444" width="11.7109375" style="441" customWidth="1"/>
    <col min="7445" max="7445" width="0" style="441" hidden="1" customWidth="1"/>
    <col min="7446" max="7446" width="3.7109375" style="441" customWidth="1"/>
    <col min="7447" max="7447" width="11.140625" style="441" bestFit="1" customWidth="1"/>
    <col min="7448" max="7450" width="10.5703125" style="441"/>
    <col min="7451" max="7451" width="10.140625" style="441" customWidth="1"/>
    <col min="7452" max="7680" width="10.5703125" style="441"/>
    <col min="7681" max="7688" width="0" style="441" hidden="1" customWidth="1"/>
    <col min="7689" max="7691" width="3.7109375" style="441" customWidth="1"/>
    <col min="7692" max="7692" width="12.7109375" style="441" customWidth="1"/>
    <col min="7693" max="7693" width="47.42578125" style="441" customWidth="1"/>
    <col min="7694" max="7697" width="0" style="441" hidden="1" customWidth="1"/>
    <col min="7698" max="7698" width="11.7109375" style="441" customWidth="1"/>
    <col min="7699" max="7699" width="6.42578125" style="441" bestFit="1" customWidth="1"/>
    <col min="7700" max="7700" width="11.7109375" style="441" customWidth="1"/>
    <col min="7701" max="7701" width="0" style="441" hidden="1" customWidth="1"/>
    <col min="7702" max="7702" width="3.7109375" style="441" customWidth="1"/>
    <col min="7703" max="7703" width="11.140625" style="441" bestFit="1" customWidth="1"/>
    <col min="7704" max="7706" width="10.5703125" style="441"/>
    <col min="7707" max="7707" width="10.140625" style="441" customWidth="1"/>
    <col min="7708" max="7936" width="10.5703125" style="441"/>
    <col min="7937" max="7944" width="0" style="441" hidden="1" customWidth="1"/>
    <col min="7945" max="7947" width="3.7109375" style="441" customWidth="1"/>
    <col min="7948" max="7948" width="12.7109375" style="441" customWidth="1"/>
    <col min="7949" max="7949" width="47.42578125" style="441" customWidth="1"/>
    <col min="7950" max="7953" width="0" style="441" hidden="1" customWidth="1"/>
    <col min="7954" max="7954" width="11.7109375" style="441" customWidth="1"/>
    <col min="7955" max="7955" width="6.42578125" style="441" bestFit="1" customWidth="1"/>
    <col min="7956" max="7956" width="11.7109375" style="441" customWidth="1"/>
    <col min="7957" max="7957" width="0" style="441" hidden="1" customWidth="1"/>
    <col min="7958" max="7958" width="3.7109375" style="441" customWidth="1"/>
    <col min="7959" max="7959" width="11.140625" style="441" bestFit="1" customWidth="1"/>
    <col min="7960" max="7962" width="10.5703125" style="441"/>
    <col min="7963" max="7963" width="10.140625" style="441" customWidth="1"/>
    <col min="7964" max="8192" width="10.5703125" style="441"/>
    <col min="8193" max="8200" width="0" style="441" hidden="1" customWidth="1"/>
    <col min="8201" max="8203" width="3.7109375" style="441" customWidth="1"/>
    <col min="8204" max="8204" width="12.7109375" style="441" customWidth="1"/>
    <col min="8205" max="8205" width="47.42578125" style="441" customWidth="1"/>
    <col min="8206" max="8209" width="0" style="441" hidden="1" customWidth="1"/>
    <col min="8210" max="8210" width="11.7109375" style="441" customWidth="1"/>
    <col min="8211" max="8211" width="6.42578125" style="441" bestFit="1" customWidth="1"/>
    <col min="8212" max="8212" width="11.7109375" style="441" customWidth="1"/>
    <col min="8213" max="8213" width="0" style="441" hidden="1" customWidth="1"/>
    <col min="8214" max="8214" width="3.7109375" style="441" customWidth="1"/>
    <col min="8215" max="8215" width="11.140625" style="441" bestFit="1" customWidth="1"/>
    <col min="8216" max="8218" width="10.5703125" style="441"/>
    <col min="8219" max="8219" width="10.140625" style="441" customWidth="1"/>
    <col min="8220" max="8448" width="10.5703125" style="441"/>
    <col min="8449" max="8456" width="0" style="441" hidden="1" customWidth="1"/>
    <col min="8457" max="8459" width="3.7109375" style="441" customWidth="1"/>
    <col min="8460" max="8460" width="12.7109375" style="441" customWidth="1"/>
    <col min="8461" max="8461" width="47.42578125" style="441" customWidth="1"/>
    <col min="8462" max="8465" width="0" style="441" hidden="1" customWidth="1"/>
    <col min="8466" max="8466" width="11.7109375" style="441" customWidth="1"/>
    <col min="8467" max="8467" width="6.42578125" style="441" bestFit="1" customWidth="1"/>
    <col min="8468" max="8468" width="11.7109375" style="441" customWidth="1"/>
    <col min="8469" max="8469" width="0" style="441" hidden="1" customWidth="1"/>
    <col min="8470" max="8470" width="3.7109375" style="441" customWidth="1"/>
    <col min="8471" max="8471" width="11.140625" style="441" bestFit="1" customWidth="1"/>
    <col min="8472" max="8474" width="10.5703125" style="441"/>
    <col min="8475" max="8475" width="10.140625" style="441" customWidth="1"/>
    <col min="8476" max="8704" width="10.5703125" style="441"/>
    <col min="8705" max="8712" width="0" style="441" hidden="1" customWidth="1"/>
    <col min="8713" max="8715" width="3.7109375" style="441" customWidth="1"/>
    <col min="8716" max="8716" width="12.7109375" style="441" customWidth="1"/>
    <col min="8717" max="8717" width="47.42578125" style="441" customWidth="1"/>
    <col min="8718" max="8721" width="0" style="441" hidden="1" customWidth="1"/>
    <col min="8722" max="8722" width="11.7109375" style="441" customWidth="1"/>
    <col min="8723" max="8723" width="6.42578125" style="441" bestFit="1" customWidth="1"/>
    <col min="8724" max="8724" width="11.7109375" style="441" customWidth="1"/>
    <col min="8725" max="8725" width="0" style="441" hidden="1" customWidth="1"/>
    <col min="8726" max="8726" width="3.7109375" style="441" customWidth="1"/>
    <col min="8727" max="8727" width="11.140625" style="441" bestFit="1" customWidth="1"/>
    <col min="8728" max="8730" width="10.5703125" style="441"/>
    <col min="8731" max="8731" width="10.140625" style="441" customWidth="1"/>
    <col min="8732" max="8960" width="10.5703125" style="441"/>
    <col min="8961" max="8968" width="0" style="441" hidden="1" customWidth="1"/>
    <col min="8969" max="8971" width="3.7109375" style="441" customWidth="1"/>
    <col min="8972" max="8972" width="12.7109375" style="441" customWidth="1"/>
    <col min="8973" max="8973" width="47.42578125" style="441" customWidth="1"/>
    <col min="8974" max="8977" width="0" style="441" hidden="1" customWidth="1"/>
    <col min="8978" max="8978" width="11.7109375" style="441" customWidth="1"/>
    <col min="8979" max="8979" width="6.42578125" style="441" bestFit="1" customWidth="1"/>
    <col min="8980" max="8980" width="11.7109375" style="441" customWidth="1"/>
    <col min="8981" max="8981" width="0" style="441" hidden="1" customWidth="1"/>
    <col min="8982" max="8982" width="3.7109375" style="441" customWidth="1"/>
    <col min="8983" max="8983" width="11.140625" style="441" bestFit="1" customWidth="1"/>
    <col min="8984" max="8986" width="10.5703125" style="441"/>
    <col min="8987" max="8987" width="10.140625" style="441" customWidth="1"/>
    <col min="8988" max="9216" width="10.5703125" style="441"/>
    <col min="9217" max="9224" width="0" style="441" hidden="1" customWidth="1"/>
    <col min="9225" max="9227" width="3.7109375" style="441" customWidth="1"/>
    <col min="9228" max="9228" width="12.7109375" style="441" customWidth="1"/>
    <col min="9229" max="9229" width="47.42578125" style="441" customWidth="1"/>
    <col min="9230" max="9233" width="0" style="441" hidden="1" customWidth="1"/>
    <col min="9234" max="9234" width="11.7109375" style="441" customWidth="1"/>
    <col min="9235" max="9235" width="6.42578125" style="441" bestFit="1" customWidth="1"/>
    <col min="9236" max="9236" width="11.7109375" style="441" customWidth="1"/>
    <col min="9237" max="9237" width="0" style="441" hidden="1" customWidth="1"/>
    <col min="9238" max="9238" width="3.7109375" style="441" customWidth="1"/>
    <col min="9239" max="9239" width="11.140625" style="441" bestFit="1" customWidth="1"/>
    <col min="9240" max="9242" width="10.5703125" style="441"/>
    <col min="9243" max="9243" width="10.140625" style="441" customWidth="1"/>
    <col min="9244" max="9472" width="10.5703125" style="441"/>
    <col min="9473" max="9480" width="0" style="441" hidden="1" customWidth="1"/>
    <col min="9481" max="9483" width="3.7109375" style="441" customWidth="1"/>
    <col min="9484" max="9484" width="12.7109375" style="441" customWidth="1"/>
    <col min="9485" max="9485" width="47.42578125" style="441" customWidth="1"/>
    <col min="9486" max="9489" width="0" style="441" hidden="1" customWidth="1"/>
    <col min="9490" max="9490" width="11.7109375" style="441" customWidth="1"/>
    <col min="9491" max="9491" width="6.42578125" style="441" bestFit="1" customWidth="1"/>
    <col min="9492" max="9492" width="11.7109375" style="441" customWidth="1"/>
    <col min="9493" max="9493" width="0" style="441" hidden="1" customWidth="1"/>
    <col min="9494" max="9494" width="3.7109375" style="441" customWidth="1"/>
    <col min="9495" max="9495" width="11.140625" style="441" bestFit="1" customWidth="1"/>
    <col min="9496" max="9498" width="10.5703125" style="441"/>
    <col min="9499" max="9499" width="10.140625" style="441" customWidth="1"/>
    <col min="9500" max="9728" width="10.5703125" style="441"/>
    <col min="9729" max="9736" width="0" style="441" hidden="1" customWidth="1"/>
    <col min="9737" max="9739" width="3.7109375" style="441" customWidth="1"/>
    <col min="9740" max="9740" width="12.7109375" style="441" customWidth="1"/>
    <col min="9741" max="9741" width="47.42578125" style="441" customWidth="1"/>
    <col min="9742" max="9745" width="0" style="441" hidden="1" customWidth="1"/>
    <col min="9746" max="9746" width="11.7109375" style="441" customWidth="1"/>
    <col min="9747" max="9747" width="6.42578125" style="441" bestFit="1" customWidth="1"/>
    <col min="9748" max="9748" width="11.7109375" style="441" customWidth="1"/>
    <col min="9749" max="9749" width="0" style="441" hidden="1" customWidth="1"/>
    <col min="9750" max="9750" width="3.7109375" style="441" customWidth="1"/>
    <col min="9751" max="9751" width="11.140625" style="441" bestFit="1" customWidth="1"/>
    <col min="9752" max="9754" width="10.5703125" style="441"/>
    <col min="9755" max="9755" width="10.140625" style="441" customWidth="1"/>
    <col min="9756" max="9984" width="10.5703125" style="441"/>
    <col min="9985" max="9992" width="0" style="441" hidden="1" customWidth="1"/>
    <col min="9993" max="9995" width="3.7109375" style="441" customWidth="1"/>
    <col min="9996" max="9996" width="12.7109375" style="441" customWidth="1"/>
    <col min="9997" max="9997" width="47.42578125" style="441" customWidth="1"/>
    <col min="9998" max="10001" width="0" style="441" hidden="1" customWidth="1"/>
    <col min="10002" max="10002" width="11.7109375" style="441" customWidth="1"/>
    <col min="10003" max="10003" width="6.42578125" style="441" bestFit="1" customWidth="1"/>
    <col min="10004" max="10004" width="11.7109375" style="441" customWidth="1"/>
    <col min="10005" max="10005" width="0" style="441" hidden="1" customWidth="1"/>
    <col min="10006" max="10006" width="3.7109375" style="441" customWidth="1"/>
    <col min="10007" max="10007" width="11.140625" style="441" bestFit="1" customWidth="1"/>
    <col min="10008" max="10010" width="10.5703125" style="441"/>
    <col min="10011" max="10011" width="10.140625" style="441" customWidth="1"/>
    <col min="10012" max="10240" width="10.5703125" style="441"/>
    <col min="10241" max="10248" width="0" style="441" hidden="1" customWidth="1"/>
    <col min="10249" max="10251" width="3.7109375" style="441" customWidth="1"/>
    <col min="10252" max="10252" width="12.7109375" style="441" customWidth="1"/>
    <col min="10253" max="10253" width="47.42578125" style="441" customWidth="1"/>
    <col min="10254" max="10257" width="0" style="441" hidden="1" customWidth="1"/>
    <col min="10258" max="10258" width="11.7109375" style="441" customWidth="1"/>
    <col min="10259" max="10259" width="6.42578125" style="441" bestFit="1" customWidth="1"/>
    <col min="10260" max="10260" width="11.7109375" style="441" customWidth="1"/>
    <col min="10261" max="10261" width="0" style="441" hidden="1" customWidth="1"/>
    <col min="10262" max="10262" width="3.7109375" style="441" customWidth="1"/>
    <col min="10263" max="10263" width="11.140625" style="441" bestFit="1" customWidth="1"/>
    <col min="10264" max="10266" width="10.5703125" style="441"/>
    <col min="10267" max="10267" width="10.140625" style="441" customWidth="1"/>
    <col min="10268" max="10496" width="10.5703125" style="441"/>
    <col min="10497" max="10504" width="0" style="441" hidden="1" customWidth="1"/>
    <col min="10505" max="10507" width="3.7109375" style="441" customWidth="1"/>
    <col min="10508" max="10508" width="12.7109375" style="441" customWidth="1"/>
    <col min="10509" max="10509" width="47.42578125" style="441" customWidth="1"/>
    <col min="10510" max="10513" width="0" style="441" hidden="1" customWidth="1"/>
    <col min="10514" max="10514" width="11.7109375" style="441" customWidth="1"/>
    <col min="10515" max="10515" width="6.42578125" style="441" bestFit="1" customWidth="1"/>
    <col min="10516" max="10516" width="11.7109375" style="441" customWidth="1"/>
    <col min="10517" max="10517" width="0" style="441" hidden="1" customWidth="1"/>
    <col min="10518" max="10518" width="3.7109375" style="441" customWidth="1"/>
    <col min="10519" max="10519" width="11.140625" style="441" bestFit="1" customWidth="1"/>
    <col min="10520" max="10522" width="10.5703125" style="441"/>
    <col min="10523" max="10523" width="10.140625" style="441" customWidth="1"/>
    <col min="10524" max="10752" width="10.5703125" style="441"/>
    <col min="10753" max="10760" width="0" style="441" hidden="1" customWidth="1"/>
    <col min="10761" max="10763" width="3.7109375" style="441" customWidth="1"/>
    <col min="10764" max="10764" width="12.7109375" style="441" customWidth="1"/>
    <col min="10765" max="10765" width="47.42578125" style="441" customWidth="1"/>
    <col min="10766" max="10769" width="0" style="441" hidden="1" customWidth="1"/>
    <col min="10770" max="10770" width="11.7109375" style="441" customWidth="1"/>
    <col min="10771" max="10771" width="6.42578125" style="441" bestFit="1" customWidth="1"/>
    <col min="10772" max="10772" width="11.7109375" style="441" customWidth="1"/>
    <col min="10773" max="10773" width="0" style="441" hidden="1" customWidth="1"/>
    <col min="10774" max="10774" width="3.7109375" style="441" customWidth="1"/>
    <col min="10775" max="10775" width="11.140625" style="441" bestFit="1" customWidth="1"/>
    <col min="10776" max="10778" width="10.5703125" style="441"/>
    <col min="10779" max="10779" width="10.140625" style="441" customWidth="1"/>
    <col min="10780" max="11008" width="10.5703125" style="441"/>
    <col min="11009" max="11016" width="0" style="441" hidden="1" customWidth="1"/>
    <col min="11017" max="11019" width="3.7109375" style="441" customWidth="1"/>
    <col min="11020" max="11020" width="12.7109375" style="441" customWidth="1"/>
    <col min="11021" max="11021" width="47.42578125" style="441" customWidth="1"/>
    <col min="11022" max="11025" width="0" style="441" hidden="1" customWidth="1"/>
    <col min="11026" max="11026" width="11.7109375" style="441" customWidth="1"/>
    <col min="11027" max="11027" width="6.42578125" style="441" bestFit="1" customWidth="1"/>
    <col min="11028" max="11028" width="11.7109375" style="441" customWidth="1"/>
    <col min="11029" max="11029" width="0" style="441" hidden="1" customWidth="1"/>
    <col min="11030" max="11030" width="3.7109375" style="441" customWidth="1"/>
    <col min="11031" max="11031" width="11.140625" style="441" bestFit="1" customWidth="1"/>
    <col min="11032" max="11034" width="10.5703125" style="441"/>
    <col min="11035" max="11035" width="10.140625" style="441" customWidth="1"/>
    <col min="11036" max="11264" width="10.5703125" style="441"/>
    <col min="11265" max="11272" width="0" style="441" hidden="1" customWidth="1"/>
    <col min="11273" max="11275" width="3.7109375" style="441" customWidth="1"/>
    <col min="11276" max="11276" width="12.7109375" style="441" customWidth="1"/>
    <col min="11277" max="11277" width="47.42578125" style="441" customWidth="1"/>
    <col min="11278" max="11281" width="0" style="441" hidden="1" customWidth="1"/>
    <col min="11282" max="11282" width="11.7109375" style="441" customWidth="1"/>
    <col min="11283" max="11283" width="6.42578125" style="441" bestFit="1" customWidth="1"/>
    <col min="11284" max="11284" width="11.7109375" style="441" customWidth="1"/>
    <col min="11285" max="11285" width="0" style="441" hidden="1" customWidth="1"/>
    <col min="11286" max="11286" width="3.7109375" style="441" customWidth="1"/>
    <col min="11287" max="11287" width="11.140625" style="441" bestFit="1" customWidth="1"/>
    <col min="11288" max="11290" width="10.5703125" style="441"/>
    <col min="11291" max="11291" width="10.140625" style="441" customWidth="1"/>
    <col min="11292" max="11520" width="10.5703125" style="441"/>
    <col min="11521" max="11528" width="0" style="441" hidden="1" customWidth="1"/>
    <col min="11529" max="11531" width="3.7109375" style="441" customWidth="1"/>
    <col min="11532" max="11532" width="12.7109375" style="441" customWidth="1"/>
    <col min="11533" max="11533" width="47.42578125" style="441" customWidth="1"/>
    <col min="11534" max="11537" width="0" style="441" hidden="1" customWidth="1"/>
    <col min="11538" max="11538" width="11.7109375" style="441" customWidth="1"/>
    <col min="11539" max="11539" width="6.42578125" style="441" bestFit="1" customWidth="1"/>
    <col min="11540" max="11540" width="11.7109375" style="441" customWidth="1"/>
    <col min="11541" max="11541" width="0" style="441" hidden="1" customWidth="1"/>
    <col min="11542" max="11542" width="3.7109375" style="441" customWidth="1"/>
    <col min="11543" max="11543" width="11.140625" style="441" bestFit="1" customWidth="1"/>
    <col min="11544" max="11546" width="10.5703125" style="441"/>
    <col min="11547" max="11547" width="10.140625" style="441" customWidth="1"/>
    <col min="11548" max="11776" width="10.5703125" style="441"/>
    <col min="11777" max="11784" width="0" style="441" hidden="1" customWidth="1"/>
    <col min="11785" max="11787" width="3.7109375" style="441" customWidth="1"/>
    <col min="11788" max="11788" width="12.7109375" style="441" customWidth="1"/>
    <col min="11789" max="11789" width="47.42578125" style="441" customWidth="1"/>
    <col min="11790" max="11793" width="0" style="441" hidden="1" customWidth="1"/>
    <col min="11794" max="11794" width="11.7109375" style="441" customWidth="1"/>
    <col min="11795" max="11795" width="6.42578125" style="441" bestFit="1" customWidth="1"/>
    <col min="11796" max="11796" width="11.7109375" style="441" customWidth="1"/>
    <col min="11797" max="11797" width="0" style="441" hidden="1" customWidth="1"/>
    <col min="11798" max="11798" width="3.7109375" style="441" customWidth="1"/>
    <col min="11799" max="11799" width="11.140625" style="441" bestFit="1" customWidth="1"/>
    <col min="11800" max="11802" width="10.5703125" style="441"/>
    <col min="11803" max="11803" width="10.140625" style="441" customWidth="1"/>
    <col min="11804" max="12032" width="10.5703125" style="441"/>
    <col min="12033" max="12040" width="0" style="441" hidden="1" customWidth="1"/>
    <col min="12041" max="12043" width="3.7109375" style="441" customWidth="1"/>
    <col min="12044" max="12044" width="12.7109375" style="441" customWidth="1"/>
    <col min="12045" max="12045" width="47.42578125" style="441" customWidth="1"/>
    <col min="12046" max="12049" width="0" style="441" hidden="1" customWidth="1"/>
    <col min="12050" max="12050" width="11.7109375" style="441" customWidth="1"/>
    <col min="12051" max="12051" width="6.42578125" style="441" bestFit="1" customWidth="1"/>
    <col min="12052" max="12052" width="11.7109375" style="441" customWidth="1"/>
    <col min="12053" max="12053" width="0" style="441" hidden="1" customWidth="1"/>
    <col min="12054" max="12054" width="3.7109375" style="441" customWidth="1"/>
    <col min="12055" max="12055" width="11.140625" style="441" bestFit="1" customWidth="1"/>
    <col min="12056" max="12058" width="10.5703125" style="441"/>
    <col min="12059" max="12059" width="10.140625" style="441" customWidth="1"/>
    <col min="12060" max="12288" width="10.5703125" style="441"/>
    <col min="12289" max="12296" width="0" style="441" hidden="1" customWidth="1"/>
    <col min="12297" max="12299" width="3.7109375" style="441" customWidth="1"/>
    <col min="12300" max="12300" width="12.7109375" style="441" customWidth="1"/>
    <col min="12301" max="12301" width="47.42578125" style="441" customWidth="1"/>
    <col min="12302" max="12305" width="0" style="441" hidden="1" customWidth="1"/>
    <col min="12306" max="12306" width="11.7109375" style="441" customWidth="1"/>
    <col min="12307" max="12307" width="6.42578125" style="441" bestFit="1" customWidth="1"/>
    <col min="12308" max="12308" width="11.7109375" style="441" customWidth="1"/>
    <col min="12309" max="12309" width="0" style="441" hidden="1" customWidth="1"/>
    <col min="12310" max="12310" width="3.7109375" style="441" customWidth="1"/>
    <col min="12311" max="12311" width="11.140625" style="441" bestFit="1" customWidth="1"/>
    <col min="12312" max="12314" width="10.5703125" style="441"/>
    <col min="12315" max="12315" width="10.140625" style="441" customWidth="1"/>
    <col min="12316" max="12544" width="10.5703125" style="441"/>
    <col min="12545" max="12552" width="0" style="441" hidden="1" customWidth="1"/>
    <col min="12553" max="12555" width="3.7109375" style="441" customWidth="1"/>
    <col min="12556" max="12556" width="12.7109375" style="441" customWidth="1"/>
    <col min="12557" max="12557" width="47.42578125" style="441" customWidth="1"/>
    <col min="12558" max="12561" width="0" style="441" hidden="1" customWidth="1"/>
    <col min="12562" max="12562" width="11.7109375" style="441" customWidth="1"/>
    <col min="12563" max="12563" width="6.42578125" style="441" bestFit="1" customWidth="1"/>
    <col min="12564" max="12564" width="11.7109375" style="441" customWidth="1"/>
    <col min="12565" max="12565" width="0" style="441" hidden="1" customWidth="1"/>
    <col min="12566" max="12566" width="3.7109375" style="441" customWidth="1"/>
    <col min="12567" max="12567" width="11.140625" style="441" bestFit="1" customWidth="1"/>
    <col min="12568" max="12570" width="10.5703125" style="441"/>
    <col min="12571" max="12571" width="10.140625" style="441" customWidth="1"/>
    <col min="12572" max="12800" width="10.5703125" style="441"/>
    <col min="12801" max="12808" width="0" style="441" hidden="1" customWidth="1"/>
    <col min="12809" max="12811" width="3.7109375" style="441" customWidth="1"/>
    <col min="12812" max="12812" width="12.7109375" style="441" customWidth="1"/>
    <col min="12813" max="12813" width="47.42578125" style="441" customWidth="1"/>
    <col min="12814" max="12817" width="0" style="441" hidden="1" customWidth="1"/>
    <col min="12818" max="12818" width="11.7109375" style="441" customWidth="1"/>
    <col min="12819" max="12819" width="6.42578125" style="441" bestFit="1" customWidth="1"/>
    <col min="12820" max="12820" width="11.7109375" style="441" customWidth="1"/>
    <col min="12821" max="12821" width="0" style="441" hidden="1" customWidth="1"/>
    <col min="12822" max="12822" width="3.7109375" style="441" customWidth="1"/>
    <col min="12823" max="12823" width="11.140625" style="441" bestFit="1" customWidth="1"/>
    <col min="12824" max="12826" width="10.5703125" style="441"/>
    <col min="12827" max="12827" width="10.140625" style="441" customWidth="1"/>
    <col min="12828" max="13056" width="10.5703125" style="441"/>
    <col min="13057" max="13064" width="0" style="441" hidden="1" customWidth="1"/>
    <col min="13065" max="13067" width="3.7109375" style="441" customWidth="1"/>
    <col min="13068" max="13068" width="12.7109375" style="441" customWidth="1"/>
    <col min="13069" max="13069" width="47.42578125" style="441" customWidth="1"/>
    <col min="13070" max="13073" width="0" style="441" hidden="1" customWidth="1"/>
    <col min="13074" max="13074" width="11.7109375" style="441" customWidth="1"/>
    <col min="13075" max="13075" width="6.42578125" style="441" bestFit="1" customWidth="1"/>
    <col min="13076" max="13076" width="11.7109375" style="441" customWidth="1"/>
    <col min="13077" max="13077" width="0" style="441" hidden="1" customWidth="1"/>
    <col min="13078" max="13078" width="3.7109375" style="441" customWidth="1"/>
    <col min="13079" max="13079" width="11.140625" style="441" bestFit="1" customWidth="1"/>
    <col min="13080" max="13082" width="10.5703125" style="441"/>
    <col min="13083" max="13083" width="10.140625" style="441" customWidth="1"/>
    <col min="13084" max="13312" width="10.5703125" style="441"/>
    <col min="13313" max="13320" width="0" style="441" hidden="1" customWidth="1"/>
    <col min="13321" max="13323" width="3.7109375" style="441" customWidth="1"/>
    <col min="13324" max="13324" width="12.7109375" style="441" customWidth="1"/>
    <col min="13325" max="13325" width="47.42578125" style="441" customWidth="1"/>
    <col min="13326" max="13329" width="0" style="441" hidden="1" customWidth="1"/>
    <col min="13330" max="13330" width="11.7109375" style="441" customWidth="1"/>
    <col min="13331" max="13331" width="6.42578125" style="441" bestFit="1" customWidth="1"/>
    <col min="13332" max="13332" width="11.7109375" style="441" customWidth="1"/>
    <col min="13333" max="13333" width="0" style="441" hidden="1" customWidth="1"/>
    <col min="13334" max="13334" width="3.7109375" style="441" customWidth="1"/>
    <col min="13335" max="13335" width="11.140625" style="441" bestFit="1" customWidth="1"/>
    <col min="13336" max="13338" width="10.5703125" style="441"/>
    <col min="13339" max="13339" width="10.140625" style="441" customWidth="1"/>
    <col min="13340" max="13568" width="10.5703125" style="441"/>
    <col min="13569" max="13576" width="0" style="441" hidden="1" customWidth="1"/>
    <col min="13577" max="13579" width="3.7109375" style="441" customWidth="1"/>
    <col min="13580" max="13580" width="12.7109375" style="441" customWidth="1"/>
    <col min="13581" max="13581" width="47.42578125" style="441" customWidth="1"/>
    <col min="13582" max="13585" width="0" style="441" hidden="1" customWidth="1"/>
    <col min="13586" max="13586" width="11.7109375" style="441" customWidth="1"/>
    <col min="13587" max="13587" width="6.42578125" style="441" bestFit="1" customWidth="1"/>
    <col min="13588" max="13588" width="11.7109375" style="441" customWidth="1"/>
    <col min="13589" max="13589" width="0" style="441" hidden="1" customWidth="1"/>
    <col min="13590" max="13590" width="3.7109375" style="441" customWidth="1"/>
    <col min="13591" max="13591" width="11.140625" style="441" bestFit="1" customWidth="1"/>
    <col min="13592" max="13594" width="10.5703125" style="441"/>
    <col min="13595" max="13595" width="10.140625" style="441" customWidth="1"/>
    <col min="13596" max="13824" width="10.5703125" style="441"/>
    <col min="13825" max="13832" width="0" style="441" hidden="1" customWidth="1"/>
    <col min="13833" max="13835" width="3.7109375" style="441" customWidth="1"/>
    <col min="13836" max="13836" width="12.7109375" style="441" customWidth="1"/>
    <col min="13837" max="13837" width="47.42578125" style="441" customWidth="1"/>
    <col min="13838" max="13841" width="0" style="441" hidden="1" customWidth="1"/>
    <col min="13842" max="13842" width="11.7109375" style="441" customWidth="1"/>
    <col min="13843" max="13843" width="6.42578125" style="441" bestFit="1" customWidth="1"/>
    <col min="13844" max="13844" width="11.7109375" style="441" customWidth="1"/>
    <col min="13845" max="13845" width="0" style="441" hidden="1" customWidth="1"/>
    <col min="13846" max="13846" width="3.7109375" style="441" customWidth="1"/>
    <col min="13847" max="13847" width="11.140625" style="441" bestFit="1" customWidth="1"/>
    <col min="13848" max="13850" width="10.5703125" style="441"/>
    <col min="13851" max="13851" width="10.140625" style="441" customWidth="1"/>
    <col min="13852" max="14080" width="10.5703125" style="441"/>
    <col min="14081" max="14088" width="0" style="441" hidden="1" customWidth="1"/>
    <col min="14089" max="14091" width="3.7109375" style="441" customWidth="1"/>
    <col min="14092" max="14092" width="12.7109375" style="441" customWidth="1"/>
    <col min="14093" max="14093" width="47.42578125" style="441" customWidth="1"/>
    <col min="14094" max="14097" width="0" style="441" hidden="1" customWidth="1"/>
    <col min="14098" max="14098" width="11.7109375" style="441" customWidth="1"/>
    <col min="14099" max="14099" width="6.42578125" style="441" bestFit="1" customWidth="1"/>
    <col min="14100" max="14100" width="11.7109375" style="441" customWidth="1"/>
    <col min="14101" max="14101" width="0" style="441" hidden="1" customWidth="1"/>
    <col min="14102" max="14102" width="3.7109375" style="441" customWidth="1"/>
    <col min="14103" max="14103" width="11.140625" style="441" bestFit="1" customWidth="1"/>
    <col min="14104" max="14106" width="10.5703125" style="441"/>
    <col min="14107" max="14107" width="10.140625" style="441" customWidth="1"/>
    <col min="14108" max="14336" width="10.5703125" style="441"/>
    <col min="14337" max="14344" width="0" style="441" hidden="1" customWidth="1"/>
    <col min="14345" max="14347" width="3.7109375" style="441" customWidth="1"/>
    <col min="14348" max="14348" width="12.7109375" style="441" customWidth="1"/>
    <col min="14349" max="14349" width="47.42578125" style="441" customWidth="1"/>
    <col min="14350" max="14353" width="0" style="441" hidden="1" customWidth="1"/>
    <col min="14354" max="14354" width="11.7109375" style="441" customWidth="1"/>
    <col min="14355" max="14355" width="6.42578125" style="441" bestFit="1" customWidth="1"/>
    <col min="14356" max="14356" width="11.7109375" style="441" customWidth="1"/>
    <col min="14357" max="14357" width="0" style="441" hidden="1" customWidth="1"/>
    <col min="14358" max="14358" width="3.7109375" style="441" customWidth="1"/>
    <col min="14359" max="14359" width="11.140625" style="441" bestFit="1" customWidth="1"/>
    <col min="14360" max="14362" width="10.5703125" style="441"/>
    <col min="14363" max="14363" width="10.140625" style="441" customWidth="1"/>
    <col min="14364" max="14592" width="10.5703125" style="441"/>
    <col min="14593" max="14600" width="0" style="441" hidden="1" customWidth="1"/>
    <col min="14601" max="14603" width="3.7109375" style="441" customWidth="1"/>
    <col min="14604" max="14604" width="12.7109375" style="441" customWidth="1"/>
    <col min="14605" max="14605" width="47.42578125" style="441" customWidth="1"/>
    <col min="14606" max="14609" width="0" style="441" hidden="1" customWidth="1"/>
    <col min="14610" max="14610" width="11.7109375" style="441" customWidth="1"/>
    <col min="14611" max="14611" width="6.42578125" style="441" bestFit="1" customWidth="1"/>
    <col min="14612" max="14612" width="11.7109375" style="441" customWidth="1"/>
    <col min="14613" max="14613" width="0" style="441" hidden="1" customWidth="1"/>
    <col min="14614" max="14614" width="3.7109375" style="441" customWidth="1"/>
    <col min="14615" max="14615" width="11.140625" style="441" bestFit="1" customWidth="1"/>
    <col min="14616" max="14618" width="10.5703125" style="441"/>
    <col min="14619" max="14619" width="10.140625" style="441" customWidth="1"/>
    <col min="14620" max="14848" width="10.5703125" style="441"/>
    <col min="14849" max="14856" width="0" style="441" hidden="1" customWidth="1"/>
    <col min="14857" max="14859" width="3.7109375" style="441" customWidth="1"/>
    <col min="14860" max="14860" width="12.7109375" style="441" customWidth="1"/>
    <col min="14861" max="14861" width="47.42578125" style="441" customWidth="1"/>
    <col min="14862" max="14865" width="0" style="441" hidden="1" customWidth="1"/>
    <col min="14866" max="14866" width="11.7109375" style="441" customWidth="1"/>
    <col min="14867" max="14867" width="6.42578125" style="441" bestFit="1" customWidth="1"/>
    <col min="14868" max="14868" width="11.7109375" style="441" customWidth="1"/>
    <col min="14869" max="14869" width="0" style="441" hidden="1" customWidth="1"/>
    <col min="14870" max="14870" width="3.7109375" style="441" customWidth="1"/>
    <col min="14871" max="14871" width="11.140625" style="441" bestFit="1" customWidth="1"/>
    <col min="14872" max="14874" width="10.5703125" style="441"/>
    <col min="14875" max="14875" width="10.140625" style="441" customWidth="1"/>
    <col min="14876" max="15104" width="10.5703125" style="441"/>
    <col min="15105" max="15112" width="0" style="441" hidden="1" customWidth="1"/>
    <col min="15113" max="15115" width="3.7109375" style="441" customWidth="1"/>
    <col min="15116" max="15116" width="12.7109375" style="441" customWidth="1"/>
    <col min="15117" max="15117" width="47.42578125" style="441" customWidth="1"/>
    <col min="15118" max="15121" width="0" style="441" hidden="1" customWidth="1"/>
    <col min="15122" max="15122" width="11.7109375" style="441" customWidth="1"/>
    <col min="15123" max="15123" width="6.42578125" style="441" bestFit="1" customWidth="1"/>
    <col min="15124" max="15124" width="11.7109375" style="441" customWidth="1"/>
    <col min="15125" max="15125" width="0" style="441" hidden="1" customWidth="1"/>
    <col min="15126" max="15126" width="3.7109375" style="441" customWidth="1"/>
    <col min="15127" max="15127" width="11.140625" style="441" bestFit="1" customWidth="1"/>
    <col min="15128" max="15130" width="10.5703125" style="441"/>
    <col min="15131" max="15131" width="10.140625" style="441" customWidth="1"/>
    <col min="15132" max="15360" width="10.5703125" style="441"/>
    <col min="15361" max="15368" width="0" style="441" hidden="1" customWidth="1"/>
    <col min="15369" max="15371" width="3.7109375" style="441" customWidth="1"/>
    <col min="15372" max="15372" width="12.7109375" style="441" customWidth="1"/>
    <col min="15373" max="15373" width="47.42578125" style="441" customWidth="1"/>
    <col min="15374" max="15377" width="0" style="441" hidden="1" customWidth="1"/>
    <col min="15378" max="15378" width="11.7109375" style="441" customWidth="1"/>
    <col min="15379" max="15379" width="6.42578125" style="441" bestFit="1" customWidth="1"/>
    <col min="15380" max="15380" width="11.7109375" style="441" customWidth="1"/>
    <col min="15381" max="15381" width="0" style="441" hidden="1" customWidth="1"/>
    <col min="15382" max="15382" width="3.7109375" style="441" customWidth="1"/>
    <col min="15383" max="15383" width="11.140625" style="441" bestFit="1" customWidth="1"/>
    <col min="15384" max="15386" width="10.5703125" style="441"/>
    <col min="15387" max="15387" width="10.140625" style="441" customWidth="1"/>
    <col min="15388" max="15616" width="10.5703125" style="441"/>
    <col min="15617" max="15624" width="0" style="441" hidden="1" customWidth="1"/>
    <col min="15625" max="15627" width="3.7109375" style="441" customWidth="1"/>
    <col min="15628" max="15628" width="12.7109375" style="441" customWidth="1"/>
    <col min="15629" max="15629" width="47.42578125" style="441" customWidth="1"/>
    <col min="15630" max="15633" width="0" style="441" hidden="1" customWidth="1"/>
    <col min="15634" max="15634" width="11.7109375" style="441" customWidth="1"/>
    <col min="15635" max="15635" width="6.42578125" style="441" bestFit="1" customWidth="1"/>
    <col min="15636" max="15636" width="11.7109375" style="441" customWidth="1"/>
    <col min="15637" max="15637" width="0" style="441" hidden="1" customWidth="1"/>
    <col min="15638" max="15638" width="3.7109375" style="441" customWidth="1"/>
    <col min="15639" max="15639" width="11.140625" style="441" bestFit="1" customWidth="1"/>
    <col min="15640" max="15642" width="10.5703125" style="441"/>
    <col min="15643" max="15643" width="10.140625" style="441" customWidth="1"/>
    <col min="15644" max="15872" width="10.5703125" style="441"/>
    <col min="15873" max="15880" width="0" style="441" hidden="1" customWidth="1"/>
    <col min="15881" max="15883" width="3.7109375" style="441" customWidth="1"/>
    <col min="15884" max="15884" width="12.7109375" style="441" customWidth="1"/>
    <col min="15885" max="15885" width="47.42578125" style="441" customWidth="1"/>
    <col min="15886" max="15889" width="0" style="441" hidden="1" customWidth="1"/>
    <col min="15890" max="15890" width="11.7109375" style="441" customWidth="1"/>
    <col min="15891" max="15891" width="6.42578125" style="441" bestFit="1" customWidth="1"/>
    <col min="15892" max="15892" width="11.7109375" style="441" customWidth="1"/>
    <col min="15893" max="15893" width="0" style="441" hidden="1" customWidth="1"/>
    <col min="15894" max="15894" width="3.7109375" style="441" customWidth="1"/>
    <col min="15895" max="15895" width="11.140625" style="441" bestFit="1" customWidth="1"/>
    <col min="15896" max="15898" width="10.5703125" style="441"/>
    <col min="15899" max="15899" width="10.140625" style="441" customWidth="1"/>
    <col min="15900" max="16128" width="10.5703125" style="441"/>
    <col min="16129" max="16136" width="0" style="441" hidden="1" customWidth="1"/>
    <col min="16137" max="16139" width="3.7109375" style="441" customWidth="1"/>
    <col min="16140" max="16140" width="12.7109375" style="441" customWidth="1"/>
    <col min="16141" max="16141" width="47.42578125" style="441" customWidth="1"/>
    <col min="16142" max="16145" width="0" style="441" hidden="1" customWidth="1"/>
    <col min="16146" max="16146" width="11.7109375" style="441" customWidth="1"/>
    <col min="16147" max="16147" width="6.42578125" style="441" bestFit="1" customWidth="1"/>
    <col min="16148" max="16148" width="11.7109375" style="441" customWidth="1"/>
    <col min="16149" max="16149" width="0" style="441" hidden="1" customWidth="1"/>
    <col min="16150" max="16150" width="3.7109375" style="441" customWidth="1"/>
    <col min="16151" max="16151" width="11.140625" style="441" bestFit="1" customWidth="1"/>
    <col min="16152" max="16154" width="10.5703125" style="441"/>
    <col min="16155" max="16155" width="10.140625" style="441" customWidth="1"/>
    <col min="16156" max="16384" width="10.5703125" style="441"/>
  </cols>
  <sheetData>
    <row r="1" spans="7:34" hidden="1"/>
    <row r="2" spans="7:34" hidden="1"/>
    <row r="3" spans="7:34" hidden="1"/>
    <row r="4" spans="7:34" ht="3" customHeight="1">
      <c r="J4" s="446"/>
      <c r="K4" s="446"/>
      <c r="L4" s="442"/>
      <c r="M4" s="442"/>
      <c r="N4" s="442"/>
      <c r="O4" s="449"/>
      <c r="P4" s="449"/>
      <c r="Q4" s="449"/>
      <c r="R4" s="449"/>
      <c r="S4" s="449"/>
      <c r="T4" s="449"/>
      <c r="U4" s="442"/>
    </row>
    <row r="5" spans="7:34" ht="22.5" customHeight="1">
      <c r="J5" s="446"/>
      <c r="K5" s="446"/>
      <c r="L5" s="1166" t="s">
        <v>636</v>
      </c>
      <c r="M5" s="1166"/>
      <c r="N5" s="1166"/>
      <c r="O5" s="1166"/>
      <c r="P5" s="1166"/>
      <c r="Q5" s="1166"/>
      <c r="R5" s="1166"/>
      <c r="S5" s="1166"/>
      <c r="T5" s="1166"/>
      <c r="U5" s="462"/>
    </row>
    <row r="6" spans="7:34" ht="3" customHeight="1">
      <c r="J6" s="446"/>
      <c r="K6" s="446"/>
      <c r="L6" s="442"/>
      <c r="M6" s="442"/>
      <c r="N6" s="442"/>
      <c r="O6" s="445"/>
      <c r="P6" s="445"/>
      <c r="Q6" s="445"/>
      <c r="R6" s="445"/>
      <c r="S6" s="445"/>
      <c r="T6" s="445"/>
      <c r="U6" s="442"/>
    </row>
    <row r="7" spans="7:34" s="488" customFormat="1" ht="22.5">
      <c r="G7" s="496"/>
      <c r="H7" s="496"/>
      <c r="I7" s="496"/>
      <c r="J7" s="494"/>
      <c r="K7" s="494"/>
      <c r="L7" s="489"/>
      <c r="M7" s="582" t="s">
        <v>484</v>
      </c>
      <c r="N7" s="631"/>
      <c r="O7" s="1198" t="str">
        <f>IF(NameOrPr_ch="",IF(NameOrPr="","",NameOrPr),NameOrPr_ch)</f>
        <v xml:space="preserve">Региональная служба по тарифам Ханты-Мансийского автономного округа - Югры </v>
      </c>
      <c r="P7" s="1199"/>
      <c r="Q7" s="1199"/>
      <c r="R7" s="1199"/>
      <c r="S7" s="1199"/>
      <c r="T7" s="1200"/>
      <c r="U7" s="634"/>
      <c r="X7" s="550"/>
      <c r="Y7" s="550"/>
      <c r="Z7" s="550"/>
      <c r="AA7" s="550"/>
      <c r="AB7" s="550"/>
      <c r="AC7" s="550"/>
      <c r="AD7" s="550"/>
      <c r="AE7" s="550"/>
      <c r="AF7" s="550"/>
      <c r="AG7" s="550"/>
      <c r="AH7" s="550"/>
    </row>
    <row r="8" spans="7:34" s="456" customFormat="1" ht="18.75">
      <c r="G8" s="455"/>
      <c r="H8" s="455"/>
      <c r="L8" s="464"/>
      <c r="M8" s="582" t="s">
        <v>575</v>
      </c>
      <c r="N8" s="631"/>
      <c r="O8" s="1198" t="str">
        <f>IF(datePr_ch="",IF(datePr="","",datePr),datePr_ch)</f>
        <v>17.11.2020</v>
      </c>
      <c r="P8" s="1199"/>
      <c r="Q8" s="1199"/>
      <c r="R8" s="1199"/>
      <c r="S8" s="1199"/>
      <c r="T8" s="1200"/>
      <c r="U8" s="632"/>
      <c r="X8" s="470"/>
      <c r="Y8" s="470"/>
      <c r="Z8" s="470"/>
      <c r="AA8" s="470"/>
      <c r="AB8" s="470"/>
      <c r="AC8" s="470"/>
      <c r="AD8" s="470"/>
      <c r="AE8" s="470"/>
      <c r="AF8" s="470"/>
      <c r="AG8" s="470"/>
      <c r="AH8" s="470"/>
    </row>
    <row r="9" spans="7:34" s="456" customFormat="1" ht="18.75">
      <c r="G9" s="455"/>
      <c r="H9" s="455"/>
      <c r="L9" s="517"/>
      <c r="M9" s="582" t="s">
        <v>574</v>
      </c>
      <c r="N9" s="631"/>
      <c r="O9" s="1198" t="str">
        <f>IF(numberPr_ch="",IF(numberPr="","",numberPr),numberPr_ch)</f>
        <v>59-нп</v>
      </c>
      <c r="P9" s="1199"/>
      <c r="Q9" s="1199"/>
      <c r="R9" s="1199"/>
      <c r="S9" s="1199"/>
      <c r="T9" s="1200"/>
      <c r="U9" s="632"/>
      <c r="X9" s="470"/>
      <c r="Y9" s="470"/>
      <c r="Z9" s="470"/>
      <c r="AA9" s="470"/>
      <c r="AB9" s="470"/>
      <c r="AC9" s="470"/>
      <c r="AD9" s="470"/>
      <c r="AE9" s="470"/>
      <c r="AF9" s="470"/>
      <c r="AG9" s="470"/>
      <c r="AH9" s="470"/>
    </row>
    <row r="10" spans="7:34" s="456" customFormat="1" ht="18.75">
      <c r="G10" s="455"/>
      <c r="H10" s="455"/>
      <c r="L10" s="517"/>
      <c r="M10" s="582" t="s">
        <v>483</v>
      </c>
      <c r="N10" s="631"/>
      <c r="O10" s="1198"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99"/>
      <c r="Q10" s="1199"/>
      <c r="R10" s="1199"/>
      <c r="S10" s="1199"/>
      <c r="T10" s="1200"/>
      <c r="U10" s="632"/>
      <c r="X10" s="470"/>
      <c r="Y10" s="470"/>
      <c r="Z10" s="470"/>
      <c r="AA10" s="470"/>
      <c r="AB10" s="470"/>
      <c r="AC10" s="470"/>
      <c r="AD10" s="470"/>
      <c r="AE10" s="470"/>
      <c r="AF10" s="470"/>
      <c r="AG10" s="470"/>
      <c r="AH10" s="470"/>
    </row>
    <row r="11" spans="7:34" s="456" customFormat="1" ht="11.25" hidden="1">
      <c r="G11" s="455"/>
      <c r="H11" s="455"/>
      <c r="L11" s="1167"/>
      <c r="M11" s="1167"/>
      <c r="N11" s="453"/>
      <c r="O11" s="1202"/>
      <c r="P11" s="1202"/>
      <c r="Q11" s="1202"/>
      <c r="R11" s="1202"/>
      <c r="S11" s="1202"/>
      <c r="T11" s="1202"/>
      <c r="U11" s="468" t="s">
        <v>358</v>
      </c>
      <c r="X11" s="470"/>
      <c r="Y11" s="470"/>
      <c r="Z11" s="470"/>
      <c r="AA11" s="470"/>
      <c r="AB11" s="470"/>
      <c r="AC11" s="470"/>
      <c r="AD11" s="470"/>
      <c r="AE11" s="470"/>
      <c r="AF11" s="470"/>
      <c r="AG11" s="470"/>
      <c r="AH11" s="470"/>
    </row>
    <row r="12" spans="7:34">
      <c r="J12" s="446"/>
      <c r="K12" s="446"/>
      <c r="L12" s="442"/>
      <c r="M12" s="442"/>
      <c r="N12" s="442"/>
      <c r="O12" s="1197"/>
      <c r="P12" s="1197"/>
      <c r="Q12" s="1197"/>
      <c r="R12" s="1197"/>
      <c r="S12" s="1197"/>
      <c r="T12" s="1197"/>
      <c r="U12" s="1197"/>
    </row>
    <row r="13" spans="7:34">
      <c r="J13" s="446"/>
      <c r="K13" s="446"/>
      <c r="L13" s="1104" t="s">
        <v>436</v>
      </c>
      <c r="M13" s="1104"/>
      <c r="N13" s="1104"/>
      <c r="O13" s="1104"/>
      <c r="P13" s="1104"/>
      <c r="Q13" s="1104"/>
      <c r="R13" s="1104"/>
      <c r="S13" s="1104"/>
      <c r="T13" s="1104"/>
      <c r="U13" s="1104"/>
      <c r="V13" s="1104"/>
      <c r="W13" s="1104" t="s">
        <v>437</v>
      </c>
    </row>
    <row r="14" spans="7:34" ht="14.25" customHeight="1">
      <c r="J14" s="446"/>
      <c r="K14" s="446"/>
      <c r="L14" s="1179" t="s">
        <v>88</v>
      </c>
      <c r="M14" s="1179" t="s">
        <v>618</v>
      </c>
      <c r="N14" s="486"/>
      <c r="O14" s="1180" t="s">
        <v>620</v>
      </c>
      <c r="P14" s="1181"/>
      <c r="Q14" s="1181"/>
      <c r="R14" s="1181"/>
      <c r="S14" s="1181"/>
      <c r="T14" s="1182"/>
      <c r="U14" s="1163" t="s">
        <v>326</v>
      </c>
      <c r="V14" s="1176" t="s">
        <v>260</v>
      </c>
      <c r="W14" s="1104"/>
    </row>
    <row r="15" spans="7:34" s="488" customFormat="1" ht="14.25" customHeight="1">
      <c r="G15" s="496"/>
      <c r="H15" s="496"/>
      <c r="I15" s="496"/>
      <c r="J15" s="494"/>
      <c r="K15" s="494"/>
      <c r="L15" s="1179"/>
      <c r="M15" s="1179"/>
      <c r="N15" s="486"/>
      <c r="O15" s="1185" t="s">
        <v>584</v>
      </c>
      <c r="P15" s="1183" t="s">
        <v>256</v>
      </c>
      <c r="Q15" s="1184"/>
      <c r="R15" s="1161" t="s">
        <v>633</v>
      </c>
      <c r="S15" s="1161"/>
      <c r="T15" s="1162"/>
      <c r="U15" s="1164"/>
      <c r="V15" s="1177"/>
      <c r="W15" s="1104"/>
      <c r="X15" s="550"/>
      <c r="Y15" s="550"/>
      <c r="Z15" s="550"/>
      <c r="AA15" s="550"/>
      <c r="AB15" s="550"/>
      <c r="AC15" s="550"/>
      <c r="AD15" s="550"/>
      <c r="AE15" s="550"/>
      <c r="AF15" s="550"/>
      <c r="AG15" s="550"/>
      <c r="AH15" s="550"/>
    </row>
    <row r="16" spans="7:34" ht="33.75">
      <c r="J16" s="446"/>
      <c r="K16" s="446"/>
      <c r="L16" s="1179"/>
      <c r="M16" s="1179"/>
      <c r="N16" s="485"/>
      <c r="O16" s="1186"/>
      <c r="P16" s="500" t="s">
        <v>744</v>
      </c>
      <c r="Q16" s="500" t="s">
        <v>745</v>
      </c>
      <c r="R16" s="501" t="s">
        <v>259</v>
      </c>
      <c r="S16" s="1174" t="s">
        <v>258</v>
      </c>
      <c r="T16" s="1175"/>
      <c r="U16" s="1165"/>
      <c r="V16" s="1178"/>
      <c r="W16" s="1104"/>
    </row>
    <row r="17" spans="1:34">
      <c r="J17" s="446"/>
      <c r="K17" s="454">
        <v>1</v>
      </c>
      <c r="L17" s="443" t="s">
        <v>89</v>
      </c>
      <c r="M17" s="443" t="s">
        <v>48</v>
      </c>
      <c r="N17" s="461" t="s">
        <v>48</v>
      </c>
      <c r="O17" s="452">
        <f ca="1">OFFSET(O17,0,-1)+1</f>
        <v>3</v>
      </c>
      <c r="P17" s="452">
        <f ca="1">OFFSET(P17,0,-1)+1</f>
        <v>4</v>
      </c>
      <c r="Q17" s="452">
        <f ca="1">OFFSET(Q17,0,-1)+1</f>
        <v>5</v>
      </c>
      <c r="R17" s="452">
        <f ca="1">OFFSET(R17,0,-1)+1</f>
        <v>6</v>
      </c>
      <c r="S17" s="1168">
        <f ca="1">OFFSET(S17,0,-1)+1</f>
        <v>7</v>
      </c>
      <c r="T17" s="1168"/>
      <c r="U17" s="452">
        <f ca="1">OFFSET(U17,0,-2)+1</f>
        <v>8</v>
      </c>
      <c r="V17" s="460">
        <f ca="1">OFFSET(V17,0,-1)</f>
        <v>8</v>
      </c>
      <c r="W17" s="452">
        <f ca="1">OFFSET(W17,0,-1)+1</f>
        <v>9</v>
      </c>
    </row>
    <row r="18" spans="1:34" ht="22.5">
      <c r="A18" s="1152">
        <v>1</v>
      </c>
      <c r="B18" s="905"/>
      <c r="C18" s="905"/>
      <c r="D18" s="905"/>
      <c r="E18" s="906"/>
      <c r="F18" s="907"/>
      <c r="G18" s="907"/>
      <c r="H18" s="907"/>
      <c r="I18" s="908"/>
      <c r="J18" s="903"/>
      <c r="K18" s="910"/>
      <c r="L18" s="558">
        <f>mergeValue(A18)</f>
        <v>1</v>
      </c>
      <c r="M18" s="606" t="s">
        <v>19</v>
      </c>
      <c r="N18" s="545"/>
      <c r="O18" s="1195"/>
      <c r="P18" s="1195"/>
      <c r="Q18" s="1195"/>
      <c r="R18" s="1195"/>
      <c r="S18" s="1195"/>
      <c r="T18" s="1195"/>
      <c r="U18" s="1195"/>
      <c r="V18" s="1195"/>
      <c r="W18" s="595" t="s">
        <v>637</v>
      </c>
    </row>
    <row r="19" spans="1:34" ht="22.5">
      <c r="A19" s="1152"/>
      <c r="B19" s="1152">
        <v>1</v>
      </c>
      <c r="C19" s="905"/>
      <c r="D19" s="905"/>
      <c r="E19" s="907"/>
      <c r="F19" s="907"/>
      <c r="G19" s="907"/>
      <c r="H19" s="907"/>
      <c r="I19" s="902"/>
      <c r="J19" s="901"/>
      <c r="K19" s="904"/>
      <c r="L19" s="558" t="str">
        <f>mergeValue(A19) &amp;"."&amp; mergeValue(B19)</f>
        <v>1.1</v>
      </c>
      <c r="M19" s="511" t="s">
        <v>15</v>
      </c>
      <c r="N19" s="545"/>
      <c r="O19" s="1195"/>
      <c r="P19" s="1195"/>
      <c r="Q19" s="1195"/>
      <c r="R19" s="1195"/>
      <c r="S19" s="1195"/>
      <c r="T19" s="1195"/>
      <c r="U19" s="1195"/>
      <c r="V19" s="1195"/>
      <c r="W19" s="595" t="s">
        <v>459</v>
      </c>
    </row>
    <row r="20" spans="1:34" ht="22.5">
      <c r="A20" s="1152"/>
      <c r="B20" s="1152"/>
      <c r="C20" s="1152">
        <v>1</v>
      </c>
      <c r="D20" s="905"/>
      <c r="E20" s="907"/>
      <c r="F20" s="907"/>
      <c r="G20" s="907"/>
      <c r="H20" s="907"/>
      <c r="I20" s="909"/>
      <c r="J20" s="901"/>
      <c r="K20" s="904"/>
      <c r="L20" s="558" t="str">
        <f>mergeValue(A20) &amp;"."&amp; mergeValue(B20)&amp;"."&amp; mergeValue(C20)</f>
        <v>1.1.1</v>
      </c>
      <c r="M20" s="512" t="s">
        <v>6</v>
      </c>
      <c r="N20" s="545"/>
      <c r="O20" s="1195"/>
      <c r="P20" s="1195"/>
      <c r="Q20" s="1195"/>
      <c r="R20" s="1195"/>
      <c r="S20" s="1195"/>
      <c r="T20" s="1195"/>
      <c r="U20" s="1195"/>
      <c r="V20" s="1195"/>
      <c r="W20" s="595" t="s">
        <v>612</v>
      </c>
    </row>
    <row r="21" spans="1:34" ht="22.5">
      <c r="A21" s="1152"/>
      <c r="B21" s="1152"/>
      <c r="C21" s="1152"/>
      <c r="D21" s="1152">
        <v>1</v>
      </c>
      <c r="E21" s="907"/>
      <c r="F21" s="907"/>
      <c r="G21" s="907"/>
      <c r="H21" s="907"/>
      <c r="I21" s="909"/>
      <c r="J21" s="901"/>
      <c r="K21" s="904"/>
      <c r="L21" s="558" t="str">
        <f>mergeValue(A21) &amp;"."&amp; mergeValue(B21)&amp;"."&amp; mergeValue(C21)&amp;"."&amp; mergeValue(D21)</f>
        <v>1.1.1.1</v>
      </c>
      <c r="M21" s="513" t="s">
        <v>21</v>
      </c>
      <c r="N21" s="545"/>
      <c r="O21" s="1195"/>
      <c r="P21" s="1195"/>
      <c r="Q21" s="1195"/>
      <c r="R21" s="1195"/>
      <c r="S21" s="1195"/>
      <c r="T21" s="1195"/>
      <c r="U21" s="1195"/>
      <c r="V21" s="1195"/>
      <c r="W21" s="595" t="s">
        <v>613</v>
      </c>
    </row>
    <row r="22" spans="1:34" ht="11.25" hidden="1" customHeight="1">
      <c r="A22" s="1152"/>
      <c r="B22" s="1152"/>
      <c r="C22" s="1152"/>
      <c r="D22" s="1152"/>
      <c r="E22" s="1152">
        <v>1</v>
      </c>
      <c r="F22" s="907"/>
      <c r="G22" s="907"/>
      <c r="H22" s="905">
        <v>1</v>
      </c>
      <c r="I22" s="1152">
        <v>1</v>
      </c>
      <c r="J22" s="907"/>
      <c r="K22" s="912"/>
      <c r="L22" s="558"/>
      <c r="M22" s="519"/>
      <c r="N22" s="546"/>
      <c r="O22" s="596"/>
      <c r="P22" s="596"/>
      <c r="Q22" s="596"/>
      <c r="R22" s="596"/>
      <c r="S22" s="596"/>
      <c r="T22" s="596"/>
      <c r="U22" s="596"/>
      <c r="V22" s="473"/>
      <c r="W22" s="524"/>
    </row>
    <row r="23" spans="1:34" ht="90">
      <c r="A23" s="1152"/>
      <c r="B23" s="1152"/>
      <c r="C23" s="1152"/>
      <c r="D23" s="1152"/>
      <c r="E23" s="1152"/>
      <c r="F23" s="1152">
        <v>1</v>
      </c>
      <c r="G23" s="905"/>
      <c r="H23" s="905"/>
      <c r="I23" s="1152"/>
      <c r="J23" s="1152">
        <v>1</v>
      </c>
      <c r="K23" s="913"/>
      <c r="L23" s="558" t="str">
        <f>mergeValue(A23) &amp;"."&amp; mergeValue(B23)&amp;"."&amp; mergeValue(C23)&amp;"."&amp; mergeValue(D23)&amp;"."&amp;  mergeValue(F23)</f>
        <v>1.1.1.1.1</v>
      </c>
      <c r="M23" s="520" t="s">
        <v>9</v>
      </c>
      <c r="N23" s="546"/>
      <c r="O23" s="1154"/>
      <c r="P23" s="1154"/>
      <c r="Q23" s="1154"/>
      <c r="R23" s="1154"/>
      <c r="S23" s="1154"/>
      <c r="T23" s="1154"/>
      <c r="U23" s="1154"/>
      <c r="V23" s="1154"/>
      <c r="W23" s="595" t="s">
        <v>614</v>
      </c>
      <c r="Y23" s="469" t="str">
        <f>strCheckUnique(Z23:Z26)</f>
        <v/>
      </c>
      <c r="AA23" s="469"/>
    </row>
    <row r="24" spans="1:34" ht="189" customHeight="1">
      <c r="A24" s="1152"/>
      <c r="B24" s="1152"/>
      <c r="C24" s="1152"/>
      <c r="D24" s="1152"/>
      <c r="E24" s="1152"/>
      <c r="F24" s="1152"/>
      <c r="G24" s="905">
        <v>1</v>
      </c>
      <c r="H24" s="905"/>
      <c r="I24" s="1152"/>
      <c r="J24" s="1152"/>
      <c r="K24" s="913">
        <v>1</v>
      </c>
      <c r="L24" s="558" t="str">
        <f>mergeValue(A24) &amp;"."&amp; mergeValue(B24)&amp;"."&amp; mergeValue(C24)&amp;"."&amp; mergeValue(D24)&amp;"."&amp; mergeValue(F24)&amp;"."&amp; mergeValue(G24)</f>
        <v>1.1.1.1.1.1</v>
      </c>
      <c r="M24" s="1034"/>
      <c r="N24" s="551"/>
      <c r="O24" s="527"/>
      <c r="P24" s="527"/>
      <c r="Q24" s="1059"/>
      <c r="R24" s="1187"/>
      <c r="S24" s="1159" t="s">
        <v>81</v>
      </c>
      <c r="T24" s="1187"/>
      <c r="U24" s="1159" t="s">
        <v>82</v>
      </c>
      <c r="V24" s="543"/>
      <c r="W24" s="1169" t="s">
        <v>638</v>
      </c>
      <c r="X24" s="465" t="str">
        <f>strCheckDate(O25:V25)</f>
        <v/>
      </c>
      <c r="Y24" s="469"/>
      <c r="Z24" s="469" t="str">
        <f>IF(M24="","",M24 )</f>
        <v/>
      </c>
      <c r="AA24" s="469"/>
      <c r="AB24" s="469"/>
      <c r="AC24" s="469"/>
    </row>
    <row r="25" spans="1:34" ht="11.25" hidden="1">
      <c r="A25" s="1152"/>
      <c r="B25" s="1152"/>
      <c r="C25" s="1152"/>
      <c r="D25" s="1152"/>
      <c r="E25" s="1152"/>
      <c r="F25" s="1152"/>
      <c r="G25" s="905"/>
      <c r="H25" s="905"/>
      <c r="I25" s="1152"/>
      <c r="J25" s="1152"/>
      <c r="K25" s="913"/>
      <c r="L25" s="565"/>
      <c r="M25" s="611"/>
      <c r="N25" s="551"/>
      <c r="O25" s="527"/>
      <c r="P25" s="527"/>
      <c r="Q25" s="549" t="str">
        <f>R24 &amp; "-" &amp; T24</f>
        <v>-</v>
      </c>
      <c r="R25" s="1158"/>
      <c r="S25" s="1159"/>
      <c r="T25" s="1158"/>
      <c r="U25" s="1159"/>
      <c r="V25" s="543"/>
      <c r="W25" s="1170"/>
    </row>
    <row r="26" spans="1:34" s="440" customFormat="1" ht="15" customHeight="1">
      <c r="A26" s="1152"/>
      <c r="B26" s="1152"/>
      <c r="C26" s="1152"/>
      <c r="D26" s="1152"/>
      <c r="E26" s="1152"/>
      <c r="F26" s="1152"/>
      <c r="G26" s="907"/>
      <c r="H26" s="905"/>
      <c r="I26" s="1152"/>
      <c r="J26" s="1152"/>
      <c r="K26" s="912"/>
      <c r="L26" s="503"/>
      <c r="M26" s="521" t="s">
        <v>24</v>
      </c>
      <c r="N26" s="516"/>
      <c r="O26" s="510"/>
      <c r="P26" s="510"/>
      <c r="Q26" s="510"/>
      <c r="R26" s="538"/>
      <c r="S26" s="529"/>
      <c r="T26" s="528"/>
      <c r="U26" s="516"/>
      <c r="V26" s="525"/>
      <c r="W26" s="1171"/>
      <c r="X26" s="466"/>
      <c r="Y26" s="466"/>
      <c r="Z26" s="466"/>
      <c r="AA26" s="466"/>
      <c r="AB26" s="466"/>
      <c r="AC26" s="466"/>
      <c r="AD26" s="466"/>
      <c r="AE26" s="466"/>
      <c r="AF26" s="466"/>
      <c r="AG26" s="466"/>
      <c r="AH26" s="466"/>
    </row>
    <row r="27" spans="1:34" s="440" customFormat="1" ht="15" customHeight="1">
      <c r="A27" s="1152"/>
      <c r="B27" s="1152"/>
      <c r="C27" s="1152"/>
      <c r="D27" s="1152"/>
      <c r="E27" s="1152"/>
      <c r="F27" s="907"/>
      <c r="G27" s="907"/>
      <c r="H27" s="905"/>
      <c r="I27" s="1152"/>
      <c r="J27" s="907"/>
      <c r="K27" s="912"/>
      <c r="L27" s="503"/>
      <c r="M27" s="516" t="s">
        <v>10</v>
      </c>
      <c r="N27" s="515"/>
      <c r="O27" s="510"/>
      <c r="P27" s="510"/>
      <c r="Q27" s="510"/>
      <c r="R27" s="538"/>
      <c r="S27" s="529"/>
      <c r="T27" s="528"/>
      <c r="U27" s="515"/>
      <c r="V27" s="529"/>
      <c r="W27" s="525"/>
      <c r="X27" s="466"/>
      <c r="Y27" s="466"/>
      <c r="Z27" s="466"/>
      <c r="AA27" s="466"/>
      <c r="AB27" s="466"/>
      <c r="AC27" s="466"/>
      <c r="AD27" s="466"/>
      <c r="AE27" s="466"/>
      <c r="AF27" s="466"/>
      <c r="AG27" s="466"/>
      <c r="AH27" s="466"/>
    </row>
    <row r="28" spans="1:34" s="440" customFormat="1" ht="0.2" customHeight="1">
      <c r="A28" s="1152"/>
      <c r="B28" s="1152"/>
      <c r="C28" s="1152"/>
      <c r="D28" s="1152"/>
      <c r="E28" s="911"/>
      <c r="F28" s="907"/>
      <c r="G28" s="907"/>
      <c r="H28" s="907"/>
      <c r="I28" s="903"/>
      <c r="J28" s="900"/>
      <c r="K28" s="910"/>
      <c r="L28" s="503"/>
      <c r="M28" s="516"/>
      <c r="N28" s="514"/>
      <c r="O28" s="510"/>
      <c r="P28" s="510"/>
      <c r="Q28" s="510"/>
      <c r="R28" s="538"/>
      <c r="S28" s="529"/>
      <c r="T28" s="528"/>
      <c r="U28" s="514"/>
      <c r="V28" s="529"/>
      <c r="W28" s="525"/>
      <c r="X28" s="466"/>
      <c r="Y28" s="466"/>
      <c r="Z28" s="466"/>
      <c r="AA28" s="466"/>
      <c r="AB28" s="466"/>
      <c r="AC28" s="466"/>
      <c r="AD28" s="466"/>
      <c r="AE28" s="466"/>
      <c r="AF28" s="466"/>
      <c r="AG28" s="466"/>
      <c r="AH28" s="466"/>
    </row>
    <row r="29" spans="1:34" s="440" customFormat="1" ht="15" customHeight="1">
      <c r="A29" s="1152"/>
      <c r="B29" s="1152"/>
      <c r="C29" s="1152"/>
      <c r="D29" s="911"/>
      <c r="E29" s="911"/>
      <c r="F29" s="907"/>
      <c r="G29" s="907"/>
      <c r="H29" s="907"/>
      <c r="I29" s="903"/>
      <c r="J29" s="900"/>
      <c r="K29" s="910"/>
      <c r="L29" s="503"/>
      <c r="M29" s="515" t="s">
        <v>16</v>
      </c>
      <c r="N29" s="514"/>
      <c r="O29" s="510"/>
      <c r="P29" s="510"/>
      <c r="Q29" s="510"/>
      <c r="R29" s="538"/>
      <c r="S29" s="529"/>
      <c r="T29" s="528"/>
      <c r="U29" s="514"/>
      <c r="V29" s="529"/>
      <c r="W29" s="525"/>
      <c r="X29" s="466"/>
      <c r="Y29" s="466"/>
      <c r="Z29" s="466"/>
      <c r="AA29" s="466"/>
      <c r="AB29" s="466"/>
      <c r="AC29" s="466"/>
      <c r="AD29" s="466"/>
      <c r="AE29" s="466"/>
      <c r="AF29" s="466"/>
      <c r="AG29" s="466"/>
      <c r="AH29" s="466"/>
    </row>
    <row r="30" spans="1:34" s="440" customFormat="1" ht="15" customHeight="1">
      <c r="A30" s="1152"/>
      <c r="B30" s="1152"/>
      <c r="C30" s="911"/>
      <c r="D30" s="911"/>
      <c r="E30" s="911"/>
      <c r="F30" s="911"/>
      <c r="G30" s="916"/>
      <c r="H30" s="903"/>
      <c r="I30" s="914"/>
      <c r="J30" s="900"/>
      <c r="K30" s="915"/>
      <c r="L30" s="503"/>
      <c r="M30" s="514" t="s">
        <v>17</v>
      </c>
      <c r="N30" s="514"/>
      <c r="O30" s="510"/>
      <c r="P30" s="510"/>
      <c r="Q30" s="510"/>
      <c r="R30" s="538"/>
      <c r="S30" s="529"/>
      <c r="T30" s="528"/>
      <c r="U30" s="514"/>
      <c r="V30" s="529"/>
      <c r="W30" s="525"/>
      <c r="X30" s="466"/>
      <c r="Y30" s="466"/>
      <c r="Z30" s="466"/>
      <c r="AA30" s="466"/>
      <c r="AB30" s="466"/>
      <c r="AC30" s="466"/>
      <c r="AD30" s="466"/>
      <c r="AE30" s="466"/>
      <c r="AF30" s="466"/>
      <c r="AG30" s="466"/>
      <c r="AH30" s="466"/>
    </row>
    <row r="31" spans="1:34" s="440" customFormat="1" ht="15" customHeight="1">
      <c r="A31" s="1152"/>
      <c r="B31" s="911"/>
      <c r="C31" s="911"/>
      <c r="D31" s="911"/>
      <c r="E31" s="911"/>
      <c r="F31" s="911"/>
      <c r="G31" s="916"/>
      <c r="H31" s="903"/>
      <c r="I31" s="903"/>
      <c r="J31" s="900"/>
      <c r="K31" s="910"/>
      <c r="L31" s="503"/>
      <c r="M31" s="523" t="s">
        <v>18</v>
      </c>
      <c r="N31" s="514"/>
      <c r="O31" s="510"/>
      <c r="P31" s="510"/>
      <c r="Q31" s="510"/>
      <c r="R31" s="538"/>
      <c r="S31" s="529"/>
      <c r="T31" s="528"/>
      <c r="U31" s="514"/>
      <c r="V31" s="529"/>
      <c r="W31" s="525"/>
      <c r="X31" s="466"/>
      <c r="Y31" s="466"/>
      <c r="Z31" s="466"/>
      <c r="AA31" s="466"/>
      <c r="AB31" s="466"/>
      <c r="AC31" s="466"/>
      <c r="AD31" s="466"/>
      <c r="AE31" s="466"/>
      <c r="AF31" s="466"/>
      <c r="AG31" s="466"/>
      <c r="AH31" s="466"/>
    </row>
    <row r="32" spans="1:34" s="440" customFormat="1" ht="15" customHeight="1">
      <c r="A32" s="899"/>
      <c r="B32" s="899"/>
      <c r="C32" s="899"/>
      <c r="D32" s="899"/>
      <c r="E32" s="899"/>
      <c r="F32" s="899"/>
      <c r="G32" s="899"/>
      <c r="H32" s="899"/>
      <c r="I32" s="899"/>
      <c r="J32" s="899"/>
      <c r="K32" s="899"/>
      <c r="L32" s="457"/>
      <c r="M32" s="530" t="s">
        <v>294</v>
      </c>
      <c r="N32" s="514"/>
      <c r="O32" s="510"/>
      <c r="P32" s="510"/>
      <c r="Q32" s="510"/>
      <c r="R32" s="538"/>
      <c r="S32" s="529"/>
      <c r="T32" s="528"/>
      <c r="U32" s="514"/>
      <c r="V32" s="529"/>
      <c r="W32" s="525"/>
      <c r="X32" s="466"/>
      <c r="Y32" s="466"/>
      <c r="Z32" s="466"/>
      <c r="AA32" s="466"/>
      <c r="AB32" s="466"/>
      <c r="AC32" s="466"/>
      <c r="AD32" s="466"/>
      <c r="AE32" s="466"/>
      <c r="AF32" s="466"/>
      <c r="AG32" s="466"/>
      <c r="AH32" s="466"/>
    </row>
    <row r="33" spans="12:23" ht="3" customHeight="1">
      <c r="L33" s="450"/>
      <c r="M33" s="450"/>
      <c r="N33" s="450"/>
      <c r="O33" s="450"/>
      <c r="P33" s="450"/>
      <c r="Q33" s="450"/>
      <c r="R33" s="450"/>
      <c r="S33" s="450"/>
      <c r="T33" s="450"/>
      <c r="U33" s="450"/>
    </row>
    <row r="34" spans="12:23" ht="123.75" customHeight="1">
      <c r="L34" s="1">
        <v>1</v>
      </c>
      <c r="M34" s="1145" t="s">
        <v>639</v>
      </c>
      <c r="N34" s="1145"/>
      <c r="O34" s="1145"/>
      <c r="P34" s="1145"/>
      <c r="Q34" s="1145"/>
      <c r="R34" s="1145"/>
      <c r="S34" s="1145"/>
      <c r="T34" s="1145"/>
      <c r="U34" s="1145"/>
      <c r="V34" s="1145"/>
      <c r="W34" s="1145"/>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sheetPr codeName="List05_7">
    <tabColor indexed="22"/>
  </sheetPr>
  <dimension ref="A1:T19"/>
  <sheetViews>
    <sheetView showGridLines="0" topLeftCell="E1" zoomScaleNormal="100" workbookViewId="0"/>
  </sheetViews>
  <sheetFormatPr defaultColWidth="10.5703125" defaultRowHeight="14.25"/>
  <cols>
    <col min="1" max="1" width="3.7109375" style="556" hidden="1" customWidth="1"/>
    <col min="2" max="4" width="3.7109375" style="550" hidden="1" customWidth="1"/>
    <col min="5" max="5" width="3.7109375" style="495" customWidth="1"/>
    <col min="6" max="6" width="9.7109375" style="488" customWidth="1"/>
    <col min="7" max="7" width="37.7109375" style="488" customWidth="1"/>
    <col min="8" max="8" width="66.85546875" style="488" customWidth="1"/>
    <col min="9" max="9" width="115.7109375" style="488" customWidth="1"/>
    <col min="10" max="11" width="10.5703125" style="550"/>
    <col min="12" max="12" width="11.140625" style="550" customWidth="1"/>
    <col min="13" max="20" width="10.5703125" style="550"/>
    <col min="21" max="16384" width="10.5703125" style="488"/>
  </cols>
  <sheetData>
    <row r="1" spans="1:20" ht="3" customHeight="1">
      <c r="A1" s="556" t="s">
        <v>178</v>
      </c>
    </row>
    <row r="2" spans="1:20" ht="22.5">
      <c r="F2" s="1146" t="s">
        <v>473</v>
      </c>
      <c r="G2" s="1147"/>
      <c r="H2" s="1148"/>
      <c r="I2" s="605"/>
    </row>
    <row r="3" spans="1:20" ht="3" customHeight="1"/>
    <row r="4" spans="1:20" s="535" customFormat="1" ht="11.25">
      <c r="A4" s="555"/>
      <c r="B4" s="555"/>
      <c r="C4" s="555"/>
      <c r="D4" s="555"/>
      <c r="F4" s="1104" t="s">
        <v>436</v>
      </c>
      <c r="G4" s="1104"/>
      <c r="H4" s="1104"/>
      <c r="I4" s="1149" t="s">
        <v>437</v>
      </c>
      <c r="J4" s="555"/>
      <c r="K4" s="555"/>
      <c r="L4" s="555"/>
      <c r="M4" s="555"/>
      <c r="N4" s="555"/>
      <c r="O4" s="555"/>
      <c r="P4" s="555"/>
      <c r="Q4" s="555"/>
      <c r="R4" s="555"/>
      <c r="S4" s="555"/>
      <c r="T4" s="555"/>
    </row>
    <row r="5" spans="1:20" s="535" customFormat="1" ht="11.25" customHeight="1">
      <c r="A5" s="555"/>
      <c r="B5" s="555"/>
      <c r="C5" s="555"/>
      <c r="D5" s="555"/>
      <c r="F5" s="571" t="s">
        <v>88</v>
      </c>
      <c r="G5" s="583" t="s">
        <v>439</v>
      </c>
      <c r="H5" s="570" t="s">
        <v>424</v>
      </c>
      <c r="I5" s="1149"/>
      <c r="J5" s="555"/>
      <c r="K5" s="555"/>
      <c r="L5" s="555"/>
      <c r="M5" s="555"/>
      <c r="N5" s="555"/>
      <c r="O5" s="555"/>
      <c r="P5" s="555"/>
      <c r="Q5" s="555"/>
      <c r="R5" s="555"/>
      <c r="S5" s="555"/>
      <c r="T5" s="555"/>
    </row>
    <row r="6" spans="1:20" s="535" customFormat="1" ht="12" customHeight="1">
      <c r="A6" s="555"/>
      <c r="B6" s="555"/>
      <c r="C6" s="555"/>
      <c r="D6" s="555"/>
      <c r="F6" s="572" t="s">
        <v>89</v>
      </c>
      <c r="G6" s="574">
        <v>2</v>
      </c>
      <c r="H6" s="575">
        <v>3</v>
      </c>
      <c r="I6" s="573">
        <v>4</v>
      </c>
      <c r="J6" s="555">
        <v>4</v>
      </c>
      <c r="K6" s="555"/>
      <c r="L6" s="555"/>
      <c r="M6" s="555"/>
      <c r="N6" s="555"/>
      <c r="O6" s="555"/>
      <c r="P6" s="555"/>
      <c r="Q6" s="555"/>
      <c r="R6" s="555"/>
      <c r="S6" s="555"/>
      <c r="T6" s="555"/>
    </row>
    <row r="7" spans="1:20" s="535" customFormat="1" ht="18.75">
      <c r="A7" s="555"/>
      <c r="B7" s="555"/>
      <c r="C7" s="555"/>
      <c r="D7" s="555"/>
      <c r="F7" s="581">
        <v>1</v>
      </c>
      <c r="G7" s="597" t="s">
        <v>474</v>
      </c>
      <c r="H7" s="569" t="str">
        <f>IF(dateCh="","",dateCh)</f>
        <v>27.11.2020</v>
      </c>
      <c r="I7" s="546" t="s">
        <v>475</v>
      </c>
      <c r="J7" s="580"/>
      <c r="K7" s="555"/>
      <c r="L7" s="555"/>
      <c r="M7" s="555"/>
      <c r="N7" s="555"/>
      <c r="O7" s="555"/>
      <c r="P7" s="555"/>
      <c r="Q7" s="555"/>
      <c r="R7" s="555"/>
      <c r="S7" s="555"/>
      <c r="T7" s="555"/>
    </row>
    <row r="8" spans="1:20" s="535" customFormat="1" ht="45">
      <c r="A8" s="1150">
        <v>1</v>
      </c>
      <c r="B8" s="555"/>
      <c r="C8" s="555"/>
      <c r="D8" s="555"/>
      <c r="F8" s="581" t="str">
        <f>"2." &amp;mergeValue(A8)</f>
        <v>2.1</v>
      </c>
      <c r="G8" s="597" t="s">
        <v>476</v>
      </c>
      <c r="H8" s="569"/>
      <c r="I8" s="546" t="s">
        <v>569</v>
      </c>
      <c r="J8" s="580"/>
      <c r="K8" s="555"/>
      <c r="L8" s="555"/>
      <c r="M8" s="555"/>
      <c r="N8" s="555"/>
      <c r="O8" s="555"/>
      <c r="P8" s="555"/>
      <c r="Q8" s="555"/>
      <c r="R8" s="555"/>
      <c r="S8" s="555"/>
      <c r="T8" s="555"/>
    </row>
    <row r="9" spans="1:20" s="535" customFormat="1" ht="22.5">
      <c r="A9" s="1150"/>
      <c r="B9" s="555"/>
      <c r="C9" s="555"/>
      <c r="D9" s="555"/>
      <c r="F9" s="581" t="str">
        <f>"3." &amp;mergeValue(A9)</f>
        <v>3.1</v>
      </c>
      <c r="G9" s="597" t="s">
        <v>477</v>
      </c>
      <c r="H9" s="569"/>
      <c r="I9" s="546" t="s">
        <v>568</v>
      </c>
      <c r="J9" s="580"/>
      <c r="K9" s="555"/>
      <c r="L9" s="555"/>
      <c r="M9" s="555"/>
      <c r="N9" s="555"/>
      <c r="O9" s="555"/>
      <c r="P9" s="555"/>
      <c r="Q9" s="555"/>
      <c r="R9" s="555"/>
      <c r="S9" s="555"/>
      <c r="T9" s="555"/>
    </row>
    <row r="10" spans="1:20" s="535" customFormat="1" ht="22.5">
      <c r="A10" s="1150"/>
      <c r="B10" s="555"/>
      <c r="C10" s="555"/>
      <c r="D10" s="555"/>
      <c r="F10" s="581" t="str">
        <f>"4."&amp;mergeValue(A10)</f>
        <v>4.1</v>
      </c>
      <c r="G10" s="597" t="s">
        <v>478</v>
      </c>
      <c r="H10" s="570" t="s">
        <v>440</v>
      </c>
      <c r="I10" s="546"/>
      <c r="J10" s="580"/>
      <c r="K10" s="555"/>
      <c r="L10" s="555"/>
      <c r="M10" s="555"/>
      <c r="N10" s="555"/>
      <c r="O10" s="555"/>
      <c r="P10" s="555"/>
      <c r="Q10" s="555"/>
      <c r="R10" s="555"/>
      <c r="S10" s="555"/>
      <c r="T10" s="555"/>
    </row>
    <row r="11" spans="1:20" s="535" customFormat="1" ht="18.75">
      <c r="A11" s="1150"/>
      <c r="B11" s="1150">
        <v>1</v>
      </c>
      <c r="C11" s="588"/>
      <c r="D11" s="588"/>
      <c r="F11" s="581" t="str">
        <f>"4."&amp;mergeValue(A11) &amp;"."&amp;mergeValue(B11)</f>
        <v>4.1.1</v>
      </c>
      <c r="G11" s="576" t="s">
        <v>571</v>
      </c>
      <c r="H11" s="569" t="str">
        <f>IF(region_name="","",region_name)</f>
        <v>Ханты-Мансийский автономный округ</v>
      </c>
      <c r="I11" s="546" t="s">
        <v>481</v>
      </c>
      <c r="J11" s="580"/>
      <c r="K11" s="555"/>
      <c r="L11" s="555"/>
      <c r="M11" s="555"/>
      <c r="N11" s="555"/>
      <c r="O11" s="555"/>
      <c r="P11" s="555"/>
      <c r="Q11" s="555"/>
      <c r="R11" s="555"/>
      <c r="S11" s="555"/>
      <c r="T11" s="555"/>
    </row>
    <row r="12" spans="1:20" s="535" customFormat="1" ht="22.5">
      <c r="A12" s="1150"/>
      <c r="B12" s="1150"/>
      <c r="C12" s="1150">
        <v>1</v>
      </c>
      <c r="D12" s="588"/>
      <c r="F12" s="581" t="str">
        <f>"4."&amp;mergeValue(A12) &amp;"."&amp;mergeValue(B12)&amp;"."&amp;mergeValue(C12)</f>
        <v>4.1.1.1</v>
      </c>
      <c r="G12" s="587" t="s">
        <v>479</v>
      </c>
      <c r="H12" s="569"/>
      <c r="I12" s="546" t="s">
        <v>482</v>
      </c>
      <c r="J12" s="580"/>
      <c r="K12" s="555"/>
      <c r="L12" s="555"/>
      <c r="M12" s="555"/>
      <c r="N12" s="555"/>
      <c r="O12" s="555"/>
      <c r="P12" s="555"/>
      <c r="Q12" s="555"/>
      <c r="R12" s="555"/>
      <c r="S12" s="555"/>
      <c r="T12" s="555"/>
    </row>
    <row r="13" spans="1:20" s="535" customFormat="1" ht="39" customHeight="1">
      <c r="A13" s="1150"/>
      <c r="B13" s="1150"/>
      <c r="C13" s="1150"/>
      <c r="D13" s="588">
        <v>1</v>
      </c>
      <c r="F13" s="581" t="str">
        <f>"4."&amp;mergeValue(A13) &amp;"."&amp;mergeValue(B13)&amp;"."&amp;mergeValue(C13)&amp;"."&amp;mergeValue(D13)</f>
        <v>4.1.1.1.1</v>
      </c>
      <c r="G13" s="598" t="s">
        <v>480</v>
      </c>
      <c r="H13" s="569"/>
      <c r="I13" s="1151" t="s">
        <v>570</v>
      </c>
      <c r="J13" s="580"/>
      <c r="K13" s="555"/>
      <c r="L13" s="555"/>
      <c r="M13" s="555"/>
      <c r="N13" s="555"/>
      <c r="O13" s="555"/>
      <c r="P13" s="555"/>
      <c r="Q13" s="555"/>
      <c r="R13" s="555"/>
      <c r="S13" s="555"/>
      <c r="T13" s="555"/>
    </row>
    <row r="14" spans="1:20" s="535" customFormat="1" ht="18.75">
      <c r="A14" s="1150"/>
      <c r="B14" s="1150"/>
      <c r="C14" s="1150"/>
      <c r="D14" s="588"/>
      <c r="F14" s="584"/>
      <c r="G14" s="515" t="s">
        <v>3</v>
      </c>
      <c r="H14" s="589"/>
      <c r="I14" s="1151"/>
      <c r="J14" s="580"/>
      <c r="K14" s="555"/>
      <c r="L14" s="555"/>
      <c r="M14" s="555"/>
      <c r="N14" s="555"/>
      <c r="O14" s="555"/>
      <c r="P14" s="555"/>
      <c r="Q14" s="555"/>
      <c r="R14" s="555"/>
      <c r="S14" s="555"/>
      <c r="T14" s="555"/>
    </row>
    <row r="15" spans="1:20" s="535" customFormat="1" ht="18.75">
      <c r="A15" s="1150"/>
      <c r="B15" s="1150"/>
      <c r="C15" s="588"/>
      <c r="D15" s="588"/>
      <c r="F15" s="599"/>
      <c r="G15" s="542" t="s">
        <v>385</v>
      </c>
      <c r="H15" s="600"/>
      <c r="I15" s="601"/>
      <c r="J15" s="580"/>
      <c r="K15" s="555"/>
      <c r="L15" s="555"/>
      <c r="M15" s="555"/>
      <c r="N15" s="555"/>
      <c r="O15" s="555"/>
      <c r="P15" s="555"/>
      <c r="Q15" s="555"/>
      <c r="R15" s="555"/>
      <c r="S15" s="555"/>
      <c r="T15" s="555"/>
    </row>
    <row r="16" spans="1:20" s="535" customFormat="1" ht="18.75">
      <c r="A16" s="1150"/>
      <c r="B16" s="555"/>
      <c r="C16" s="555"/>
      <c r="D16" s="555"/>
      <c r="F16" s="584"/>
      <c r="G16" s="523" t="s">
        <v>488</v>
      </c>
      <c r="H16" s="585"/>
      <c r="I16" s="586"/>
      <c r="J16" s="580"/>
      <c r="K16" s="555"/>
      <c r="L16" s="555"/>
      <c r="M16" s="555"/>
      <c r="N16" s="555"/>
      <c r="O16" s="555"/>
      <c r="P16" s="555"/>
      <c r="Q16" s="555"/>
      <c r="R16" s="555"/>
      <c r="S16" s="555"/>
      <c r="T16" s="555"/>
    </row>
    <row r="17" spans="1:20" s="535" customFormat="1" ht="18.75">
      <c r="A17" s="555"/>
      <c r="B17" s="555"/>
      <c r="C17" s="555"/>
      <c r="D17" s="555"/>
      <c r="F17" s="584"/>
      <c r="G17" s="530" t="s">
        <v>487</v>
      </c>
      <c r="H17" s="585"/>
      <c r="I17" s="586"/>
      <c r="J17" s="580"/>
      <c r="K17" s="555"/>
      <c r="L17" s="555"/>
      <c r="M17" s="555"/>
      <c r="N17" s="555"/>
      <c r="O17" s="555"/>
      <c r="P17" s="555"/>
      <c r="Q17" s="555"/>
      <c r="R17" s="555"/>
      <c r="S17" s="555"/>
      <c r="T17" s="555"/>
    </row>
    <row r="18" spans="1:20" s="578" customFormat="1" ht="3" customHeight="1">
      <c r="A18" s="579"/>
      <c r="B18" s="579"/>
      <c r="C18" s="579"/>
      <c r="D18" s="579"/>
      <c r="F18" s="590"/>
      <c r="G18" s="591"/>
      <c r="H18" s="592"/>
      <c r="I18" s="593"/>
      <c r="J18" s="579"/>
      <c r="K18" s="579"/>
      <c r="L18" s="579"/>
      <c r="M18" s="579"/>
      <c r="N18" s="579"/>
      <c r="O18" s="579"/>
      <c r="P18" s="579"/>
      <c r="Q18" s="579"/>
      <c r="R18" s="579"/>
      <c r="S18" s="579"/>
      <c r="T18" s="579"/>
    </row>
    <row r="19" spans="1:20" s="578" customFormat="1" ht="15" customHeight="1">
      <c r="A19" s="579"/>
      <c r="B19" s="579"/>
      <c r="C19" s="579"/>
      <c r="D19" s="579"/>
      <c r="F19" s="577"/>
      <c r="G19" s="1145" t="s">
        <v>572</v>
      </c>
      <c r="H19" s="1145"/>
      <c r="I19" s="559"/>
      <c r="J19" s="579"/>
      <c r="K19" s="579"/>
      <c r="L19" s="579"/>
      <c r="M19" s="579"/>
      <c r="N19" s="579"/>
      <c r="O19" s="579"/>
      <c r="P19" s="579"/>
      <c r="Q19" s="579"/>
      <c r="R19" s="579"/>
      <c r="S19" s="579"/>
      <c r="T19" s="57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5" hidden="1" customWidth="1"/>
    <col min="7" max="8" width="9.140625" style="471" hidden="1" customWidth="1"/>
    <col min="9" max="9" width="3.7109375" style="448" customWidth="1"/>
    <col min="10" max="11" width="3.7109375" style="447" customWidth="1"/>
    <col min="12" max="12" width="12.7109375" style="441" customWidth="1"/>
    <col min="13" max="13" width="44.7109375" style="441" customWidth="1"/>
    <col min="14" max="14" width="2" style="441" hidden="1" customWidth="1"/>
    <col min="15" max="17" width="23.7109375" style="441" hidden="1" customWidth="1"/>
    <col min="18" max="18" width="11.7109375" style="441" customWidth="1"/>
    <col min="19" max="19" width="3.7109375" style="441" customWidth="1"/>
    <col min="20" max="20" width="11.7109375" style="441" customWidth="1"/>
    <col min="21" max="21" width="8.5703125" style="441" hidden="1" customWidth="1"/>
    <col min="22" max="22" width="4.7109375" style="441" customWidth="1"/>
    <col min="23" max="23" width="115.7109375" style="441" customWidth="1"/>
    <col min="24" max="34" width="10.5703125" style="465"/>
    <col min="35" max="256" width="10.5703125" style="441"/>
    <col min="257" max="264" width="0" style="441" hidden="1" customWidth="1"/>
    <col min="265" max="267" width="3.7109375" style="441" customWidth="1"/>
    <col min="268" max="268" width="12.7109375" style="441" customWidth="1"/>
    <col min="269" max="269" width="47.42578125" style="441" customWidth="1"/>
    <col min="270" max="273" width="0" style="441" hidden="1" customWidth="1"/>
    <col min="274" max="274" width="11.7109375" style="441" customWidth="1"/>
    <col min="275" max="275" width="6.42578125" style="441" bestFit="1" customWidth="1"/>
    <col min="276" max="276" width="11.7109375" style="441" customWidth="1"/>
    <col min="277" max="277" width="0" style="441" hidden="1" customWidth="1"/>
    <col min="278" max="278" width="3.7109375" style="441" customWidth="1"/>
    <col min="279" max="279" width="11.140625" style="441" bestFit="1" customWidth="1"/>
    <col min="280" max="512" width="10.5703125" style="441"/>
    <col min="513" max="520" width="0" style="441" hidden="1" customWidth="1"/>
    <col min="521" max="523" width="3.7109375" style="441" customWidth="1"/>
    <col min="524" max="524" width="12.7109375" style="441" customWidth="1"/>
    <col min="525" max="525" width="47.42578125" style="441" customWidth="1"/>
    <col min="526" max="529" width="0" style="441" hidden="1" customWidth="1"/>
    <col min="530" max="530" width="11.7109375" style="441" customWidth="1"/>
    <col min="531" max="531" width="6.42578125" style="441" bestFit="1" customWidth="1"/>
    <col min="532" max="532" width="11.7109375" style="441" customWidth="1"/>
    <col min="533" max="533" width="0" style="441" hidden="1" customWidth="1"/>
    <col min="534" max="534" width="3.7109375" style="441" customWidth="1"/>
    <col min="535" max="535" width="11.140625" style="441" bestFit="1" customWidth="1"/>
    <col min="536" max="768" width="10.5703125" style="441"/>
    <col min="769" max="776" width="0" style="441" hidden="1" customWidth="1"/>
    <col min="777" max="779" width="3.7109375" style="441" customWidth="1"/>
    <col min="780" max="780" width="12.7109375" style="441" customWidth="1"/>
    <col min="781" max="781" width="47.42578125" style="441" customWidth="1"/>
    <col min="782" max="785" width="0" style="441" hidden="1" customWidth="1"/>
    <col min="786" max="786" width="11.7109375" style="441" customWidth="1"/>
    <col min="787" max="787" width="6.42578125" style="441" bestFit="1" customWidth="1"/>
    <col min="788" max="788" width="11.7109375" style="441" customWidth="1"/>
    <col min="789" max="789" width="0" style="441" hidden="1" customWidth="1"/>
    <col min="790" max="790" width="3.7109375" style="441" customWidth="1"/>
    <col min="791" max="791" width="11.140625" style="441" bestFit="1" customWidth="1"/>
    <col min="792" max="1024" width="10.5703125" style="441"/>
    <col min="1025" max="1032" width="0" style="441" hidden="1" customWidth="1"/>
    <col min="1033" max="1035" width="3.7109375" style="441" customWidth="1"/>
    <col min="1036" max="1036" width="12.7109375" style="441" customWidth="1"/>
    <col min="1037" max="1037" width="47.42578125" style="441" customWidth="1"/>
    <col min="1038" max="1041" width="0" style="441" hidden="1" customWidth="1"/>
    <col min="1042" max="1042" width="11.7109375" style="441" customWidth="1"/>
    <col min="1043" max="1043" width="6.42578125" style="441" bestFit="1" customWidth="1"/>
    <col min="1044" max="1044" width="11.7109375" style="441" customWidth="1"/>
    <col min="1045" max="1045" width="0" style="441" hidden="1" customWidth="1"/>
    <col min="1046" max="1046" width="3.7109375" style="441" customWidth="1"/>
    <col min="1047" max="1047" width="11.140625" style="441" bestFit="1" customWidth="1"/>
    <col min="1048" max="1280" width="10.5703125" style="441"/>
    <col min="1281" max="1288" width="0" style="441" hidden="1" customWidth="1"/>
    <col min="1289" max="1291" width="3.7109375" style="441" customWidth="1"/>
    <col min="1292" max="1292" width="12.7109375" style="441" customWidth="1"/>
    <col min="1293" max="1293" width="47.42578125" style="441" customWidth="1"/>
    <col min="1294" max="1297" width="0" style="441" hidden="1" customWidth="1"/>
    <col min="1298" max="1298" width="11.7109375" style="441" customWidth="1"/>
    <col min="1299" max="1299" width="6.42578125" style="441" bestFit="1" customWidth="1"/>
    <col min="1300" max="1300" width="11.7109375" style="441" customWidth="1"/>
    <col min="1301" max="1301" width="0" style="441" hidden="1" customWidth="1"/>
    <col min="1302" max="1302" width="3.7109375" style="441" customWidth="1"/>
    <col min="1303" max="1303" width="11.140625" style="441" bestFit="1" customWidth="1"/>
    <col min="1304" max="1536" width="10.5703125" style="441"/>
    <col min="1537" max="1544" width="0" style="441" hidden="1" customWidth="1"/>
    <col min="1545" max="1547" width="3.7109375" style="441" customWidth="1"/>
    <col min="1548" max="1548" width="12.7109375" style="441" customWidth="1"/>
    <col min="1549" max="1549" width="47.42578125" style="441" customWidth="1"/>
    <col min="1550" max="1553" width="0" style="441" hidden="1" customWidth="1"/>
    <col min="1554" max="1554" width="11.7109375" style="441" customWidth="1"/>
    <col min="1555" max="1555" width="6.42578125" style="441" bestFit="1" customWidth="1"/>
    <col min="1556" max="1556" width="11.7109375" style="441" customWidth="1"/>
    <col min="1557" max="1557" width="0" style="441" hidden="1" customWidth="1"/>
    <col min="1558" max="1558" width="3.7109375" style="441" customWidth="1"/>
    <col min="1559" max="1559" width="11.140625" style="441" bestFit="1" customWidth="1"/>
    <col min="1560" max="1792" width="10.5703125" style="441"/>
    <col min="1793" max="1800" width="0" style="441" hidden="1" customWidth="1"/>
    <col min="1801" max="1803" width="3.7109375" style="441" customWidth="1"/>
    <col min="1804" max="1804" width="12.7109375" style="441" customWidth="1"/>
    <col min="1805" max="1805" width="47.42578125" style="441" customWidth="1"/>
    <col min="1806" max="1809" width="0" style="441" hidden="1" customWidth="1"/>
    <col min="1810" max="1810" width="11.7109375" style="441" customWidth="1"/>
    <col min="1811" max="1811" width="6.42578125" style="441" bestFit="1" customWidth="1"/>
    <col min="1812" max="1812" width="11.7109375" style="441" customWidth="1"/>
    <col min="1813" max="1813" width="0" style="441" hidden="1" customWidth="1"/>
    <col min="1814" max="1814" width="3.7109375" style="441" customWidth="1"/>
    <col min="1815" max="1815" width="11.140625" style="441" bestFit="1" customWidth="1"/>
    <col min="1816" max="2048" width="10.5703125" style="441"/>
    <col min="2049" max="2056" width="0" style="441" hidden="1" customWidth="1"/>
    <col min="2057" max="2059" width="3.7109375" style="441" customWidth="1"/>
    <col min="2060" max="2060" width="12.7109375" style="441" customWidth="1"/>
    <col min="2061" max="2061" width="47.42578125" style="441" customWidth="1"/>
    <col min="2062" max="2065" width="0" style="441" hidden="1" customWidth="1"/>
    <col min="2066" max="2066" width="11.7109375" style="441" customWidth="1"/>
    <col min="2067" max="2067" width="6.42578125" style="441" bestFit="1" customWidth="1"/>
    <col min="2068" max="2068" width="11.7109375" style="441" customWidth="1"/>
    <col min="2069" max="2069" width="0" style="441" hidden="1" customWidth="1"/>
    <col min="2070" max="2070" width="3.7109375" style="441" customWidth="1"/>
    <col min="2071" max="2071" width="11.140625" style="441" bestFit="1" customWidth="1"/>
    <col min="2072" max="2304" width="10.5703125" style="441"/>
    <col min="2305" max="2312" width="0" style="441" hidden="1" customWidth="1"/>
    <col min="2313" max="2315" width="3.7109375" style="441" customWidth="1"/>
    <col min="2316" max="2316" width="12.7109375" style="441" customWidth="1"/>
    <col min="2317" max="2317" width="47.42578125" style="441" customWidth="1"/>
    <col min="2318" max="2321" width="0" style="441" hidden="1" customWidth="1"/>
    <col min="2322" max="2322" width="11.7109375" style="441" customWidth="1"/>
    <col min="2323" max="2323" width="6.42578125" style="441" bestFit="1" customWidth="1"/>
    <col min="2324" max="2324" width="11.7109375" style="441" customWidth="1"/>
    <col min="2325" max="2325" width="0" style="441" hidden="1" customWidth="1"/>
    <col min="2326" max="2326" width="3.7109375" style="441" customWidth="1"/>
    <col min="2327" max="2327" width="11.140625" style="441" bestFit="1" customWidth="1"/>
    <col min="2328" max="2560" width="10.5703125" style="441"/>
    <col min="2561" max="2568" width="0" style="441" hidden="1" customWidth="1"/>
    <col min="2569" max="2571" width="3.7109375" style="441" customWidth="1"/>
    <col min="2572" max="2572" width="12.7109375" style="441" customWidth="1"/>
    <col min="2573" max="2573" width="47.42578125" style="441" customWidth="1"/>
    <col min="2574" max="2577" width="0" style="441" hidden="1" customWidth="1"/>
    <col min="2578" max="2578" width="11.7109375" style="441" customWidth="1"/>
    <col min="2579" max="2579" width="6.42578125" style="441" bestFit="1" customWidth="1"/>
    <col min="2580" max="2580" width="11.7109375" style="441" customWidth="1"/>
    <col min="2581" max="2581" width="0" style="441" hidden="1" customWidth="1"/>
    <col min="2582" max="2582" width="3.7109375" style="441" customWidth="1"/>
    <col min="2583" max="2583" width="11.140625" style="441" bestFit="1" customWidth="1"/>
    <col min="2584" max="2816" width="10.5703125" style="441"/>
    <col min="2817" max="2824" width="0" style="441" hidden="1" customWidth="1"/>
    <col min="2825" max="2827" width="3.7109375" style="441" customWidth="1"/>
    <col min="2828" max="2828" width="12.7109375" style="441" customWidth="1"/>
    <col min="2829" max="2829" width="47.42578125" style="441" customWidth="1"/>
    <col min="2830" max="2833" width="0" style="441" hidden="1" customWidth="1"/>
    <col min="2834" max="2834" width="11.7109375" style="441" customWidth="1"/>
    <col min="2835" max="2835" width="6.42578125" style="441" bestFit="1" customWidth="1"/>
    <col min="2836" max="2836" width="11.7109375" style="441" customWidth="1"/>
    <col min="2837" max="2837" width="0" style="441" hidden="1" customWidth="1"/>
    <col min="2838" max="2838" width="3.7109375" style="441" customWidth="1"/>
    <col min="2839" max="2839" width="11.140625" style="441" bestFit="1" customWidth="1"/>
    <col min="2840" max="3072" width="10.5703125" style="441"/>
    <col min="3073" max="3080" width="0" style="441" hidden="1" customWidth="1"/>
    <col min="3081" max="3083" width="3.7109375" style="441" customWidth="1"/>
    <col min="3084" max="3084" width="12.7109375" style="441" customWidth="1"/>
    <col min="3085" max="3085" width="47.42578125" style="441" customWidth="1"/>
    <col min="3086" max="3089" width="0" style="441" hidden="1" customWidth="1"/>
    <col min="3090" max="3090" width="11.7109375" style="441" customWidth="1"/>
    <col min="3091" max="3091" width="6.42578125" style="441" bestFit="1" customWidth="1"/>
    <col min="3092" max="3092" width="11.7109375" style="441" customWidth="1"/>
    <col min="3093" max="3093" width="0" style="441" hidden="1" customWidth="1"/>
    <col min="3094" max="3094" width="3.7109375" style="441" customWidth="1"/>
    <col min="3095" max="3095" width="11.140625" style="441" bestFit="1" customWidth="1"/>
    <col min="3096" max="3328" width="10.5703125" style="441"/>
    <col min="3329" max="3336" width="0" style="441" hidden="1" customWidth="1"/>
    <col min="3337" max="3339" width="3.7109375" style="441" customWidth="1"/>
    <col min="3340" max="3340" width="12.7109375" style="441" customWidth="1"/>
    <col min="3341" max="3341" width="47.42578125" style="441" customWidth="1"/>
    <col min="3342" max="3345" width="0" style="441" hidden="1" customWidth="1"/>
    <col min="3346" max="3346" width="11.7109375" style="441" customWidth="1"/>
    <col min="3347" max="3347" width="6.42578125" style="441" bestFit="1" customWidth="1"/>
    <col min="3348" max="3348" width="11.7109375" style="441" customWidth="1"/>
    <col min="3349" max="3349" width="0" style="441" hidden="1" customWidth="1"/>
    <col min="3350" max="3350" width="3.7109375" style="441" customWidth="1"/>
    <col min="3351" max="3351" width="11.140625" style="441" bestFit="1" customWidth="1"/>
    <col min="3352" max="3584" width="10.5703125" style="441"/>
    <col min="3585" max="3592" width="0" style="441" hidden="1" customWidth="1"/>
    <col min="3593" max="3595" width="3.7109375" style="441" customWidth="1"/>
    <col min="3596" max="3596" width="12.7109375" style="441" customWidth="1"/>
    <col min="3597" max="3597" width="47.42578125" style="441" customWidth="1"/>
    <col min="3598" max="3601" width="0" style="441" hidden="1" customWidth="1"/>
    <col min="3602" max="3602" width="11.7109375" style="441" customWidth="1"/>
    <col min="3603" max="3603" width="6.42578125" style="441" bestFit="1" customWidth="1"/>
    <col min="3604" max="3604" width="11.7109375" style="441" customWidth="1"/>
    <col min="3605" max="3605" width="0" style="441" hidden="1" customWidth="1"/>
    <col min="3606" max="3606" width="3.7109375" style="441" customWidth="1"/>
    <col min="3607" max="3607" width="11.140625" style="441" bestFit="1" customWidth="1"/>
    <col min="3608" max="3840" width="10.5703125" style="441"/>
    <col min="3841" max="3848" width="0" style="441" hidden="1" customWidth="1"/>
    <col min="3849" max="3851" width="3.7109375" style="441" customWidth="1"/>
    <col min="3852" max="3852" width="12.7109375" style="441" customWidth="1"/>
    <col min="3853" max="3853" width="47.42578125" style="441" customWidth="1"/>
    <col min="3854" max="3857" width="0" style="441" hidden="1" customWidth="1"/>
    <col min="3858" max="3858" width="11.7109375" style="441" customWidth="1"/>
    <col min="3859" max="3859" width="6.42578125" style="441" bestFit="1" customWidth="1"/>
    <col min="3860" max="3860" width="11.7109375" style="441" customWidth="1"/>
    <col min="3861" max="3861" width="0" style="441" hidden="1" customWidth="1"/>
    <col min="3862" max="3862" width="3.7109375" style="441" customWidth="1"/>
    <col min="3863" max="3863" width="11.140625" style="441" bestFit="1" customWidth="1"/>
    <col min="3864" max="4096" width="10.5703125" style="441"/>
    <col min="4097" max="4104" width="0" style="441" hidden="1" customWidth="1"/>
    <col min="4105" max="4107" width="3.7109375" style="441" customWidth="1"/>
    <col min="4108" max="4108" width="12.7109375" style="441" customWidth="1"/>
    <col min="4109" max="4109" width="47.42578125" style="441" customWidth="1"/>
    <col min="4110" max="4113" width="0" style="441" hidden="1" customWidth="1"/>
    <col min="4114" max="4114" width="11.7109375" style="441" customWidth="1"/>
    <col min="4115" max="4115" width="6.42578125" style="441" bestFit="1" customWidth="1"/>
    <col min="4116" max="4116" width="11.7109375" style="441" customWidth="1"/>
    <col min="4117" max="4117" width="0" style="441" hidden="1" customWidth="1"/>
    <col min="4118" max="4118" width="3.7109375" style="441" customWidth="1"/>
    <col min="4119" max="4119" width="11.140625" style="441" bestFit="1" customWidth="1"/>
    <col min="4120" max="4352" width="10.5703125" style="441"/>
    <col min="4353" max="4360" width="0" style="441" hidden="1" customWidth="1"/>
    <col min="4361" max="4363" width="3.7109375" style="441" customWidth="1"/>
    <col min="4364" max="4364" width="12.7109375" style="441" customWidth="1"/>
    <col min="4365" max="4365" width="47.42578125" style="441" customWidth="1"/>
    <col min="4366" max="4369" width="0" style="441" hidden="1" customWidth="1"/>
    <col min="4370" max="4370" width="11.7109375" style="441" customWidth="1"/>
    <col min="4371" max="4371" width="6.42578125" style="441" bestFit="1" customWidth="1"/>
    <col min="4372" max="4372" width="11.7109375" style="441" customWidth="1"/>
    <col min="4373" max="4373" width="0" style="441" hidden="1" customWidth="1"/>
    <col min="4374" max="4374" width="3.7109375" style="441" customWidth="1"/>
    <col min="4375" max="4375" width="11.140625" style="441" bestFit="1" customWidth="1"/>
    <col min="4376" max="4608" width="10.5703125" style="441"/>
    <col min="4609" max="4616" width="0" style="441" hidden="1" customWidth="1"/>
    <col min="4617" max="4619" width="3.7109375" style="441" customWidth="1"/>
    <col min="4620" max="4620" width="12.7109375" style="441" customWidth="1"/>
    <col min="4621" max="4621" width="47.42578125" style="441" customWidth="1"/>
    <col min="4622" max="4625" width="0" style="441" hidden="1" customWidth="1"/>
    <col min="4626" max="4626" width="11.7109375" style="441" customWidth="1"/>
    <col min="4627" max="4627" width="6.42578125" style="441" bestFit="1" customWidth="1"/>
    <col min="4628" max="4628" width="11.7109375" style="441" customWidth="1"/>
    <col min="4629" max="4629" width="0" style="441" hidden="1" customWidth="1"/>
    <col min="4630" max="4630" width="3.7109375" style="441" customWidth="1"/>
    <col min="4631" max="4631" width="11.140625" style="441" bestFit="1" customWidth="1"/>
    <col min="4632" max="4864" width="10.5703125" style="441"/>
    <col min="4865" max="4872" width="0" style="441" hidden="1" customWidth="1"/>
    <col min="4873" max="4875" width="3.7109375" style="441" customWidth="1"/>
    <col min="4876" max="4876" width="12.7109375" style="441" customWidth="1"/>
    <col min="4877" max="4877" width="47.42578125" style="441" customWidth="1"/>
    <col min="4878" max="4881" width="0" style="441" hidden="1" customWidth="1"/>
    <col min="4882" max="4882" width="11.7109375" style="441" customWidth="1"/>
    <col min="4883" max="4883" width="6.42578125" style="441" bestFit="1" customWidth="1"/>
    <col min="4884" max="4884" width="11.7109375" style="441" customWidth="1"/>
    <col min="4885" max="4885" width="0" style="441" hidden="1" customWidth="1"/>
    <col min="4886" max="4886" width="3.7109375" style="441" customWidth="1"/>
    <col min="4887" max="4887" width="11.140625" style="441" bestFit="1" customWidth="1"/>
    <col min="4888" max="5120" width="10.5703125" style="441"/>
    <col min="5121" max="5128" width="0" style="441" hidden="1" customWidth="1"/>
    <col min="5129" max="5131" width="3.7109375" style="441" customWidth="1"/>
    <col min="5132" max="5132" width="12.7109375" style="441" customWidth="1"/>
    <col min="5133" max="5133" width="47.42578125" style="441" customWidth="1"/>
    <col min="5134" max="5137" width="0" style="441" hidden="1" customWidth="1"/>
    <col min="5138" max="5138" width="11.7109375" style="441" customWidth="1"/>
    <col min="5139" max="5139" width="6.42578125" style="441" bestFit="1" customWidth="1"/>
    <col min="5140" max="5140" width="11.7109375" style="441" customWidth="1"/>
    <col min="5141" max="5141" width="0" style="441" hidden="1" customWidth="1"/>
    <col min="5142" max="5142" width="3.7109375" style="441" customWidth="1"/>
    <col min="5143" max="5143" width="11.140625" style="441" bestFit="1" customWidth="1"/>
    <col min="5144" max="5376" width="10.5703125" style="441"/>
    <col min="5377" max="5384" width="0" style="441" hidden="1" customWidth="1"/>
    <col min="5385" max="5387" width="3.7109375" style="441" customWidth="1"/>
    <col min="5388" max="5388" width="12.7109375" style="441" customWidth="1"/>
    <col min="5389" max="5389" width="47.42578125" style="441" customWidth="1"/>
    <col min="5390" max="5393" width="0" style="441" hidden="1" customWidth="1"/>
    <col min="5394" max="5394" width="11.7109375" style="441" customWidth="1"/>
    <col min="5395" max="5395" width="6.42578125" style="441" bestFit="1" customWidth="1"/>
    <col min="5396" max="5396" width="11.7109375" style="441" customWidth="1"/>
    <col min="5397" max="5397" width="0" style="441" hidden="1" customWidth="1"/>
    <col min="5398" max="5398" width="3.7109375" style="441" customWidth="1"/>
    <col min="5399" max="5399" width="11.140625" style="441" bestFit="1" customWidth="1"/>
    <col min="5400" max="5632" width="10.5703125" style="441"/>
    <col min="5633" max="5640" width="0" style="441" hidden="1" customWidth="1"/>
    <col min="5641" max="5643" width="3.7109375" style="441" customWidth="1"/>
    <col min="5644" max="5644" width="12.7109375" style="441" customWidth="1"/>
    <col min="5645" max="5645" width="47.42578125" style="441" customWidth="1"/>
    <col min="5646" max="5649" width="0" style="441" hidden="1" customWidth="1"/>
    <col min="5650" max="5650" width="11.7109375" style="441" customWidth="1"/>
    <col min="5651" max="5651" width="6.42578125" style="441" bestFit="1" customWidth="1"/>
    <col min="5652" max="5652" width="11.7109375" style="441" customWidth="1"/>
    <col min="5653" max="5653" width="0" style="441" hidden="1" customWidth="1"/>
    <col min="5654" max="5654" width="3.7109375" style="441" customWidth="1"/>
    <col min="5655" max="5655" width="11.140625" style="441" bestFit="1" customWidth="1"/>
    <col min="5656" max="5888" width="10.5703125" style="441"/>
    <col min="5889" max="5896" width="0" style="441" hidden="1" customWidth="1"/>
    <col min="5897" max="5899" width="3.7109375" style="441" customWidth="1"/>
    <col min="5900" max="5900" width="12.7109375" style="441" customWidth="1"/>
    <col min="5901" max="5901" width="47.42578125" style="441" customWidth="1"/>
    <col min="5902" max="5905" width="0" style="441" hidden="1" customWidth="1"/>
    <col min="5906" max="5906" width="11.7109375" style="441" customWidth="1"/>
    <col min="5907" max="5907" width="6.42578125" style="441" bestFit="1" customWidth="1"/>
    <col min="5908" max="5908" width="11.7109375" style="441" customWidth="1"/>
    <col min="5909" max="5909" width="0" style="441" hidden="1" customWidth="1"/>
    <col min="5910" max="5910" width="3.7109375" style="441" customWidth="1"/>
    <col min="5911" max="5911" width="11.140625" style="441" bestFit="1" customWidth="1"/>
    <col min="5912" max="6144" width="10.5703125" style="441"/>
    <col min="6145" max="6152" width="0" style="441" hidden="1" customWidth="1"/>
    <col min="6153" max="6155" width="3.7109375" style="441" customWidth="1"/>
    <col min="6156" max="6156" width="12.7109375" style="441" customWidth="1"/>
    <col min="6157" max="6157" width="47.42578125" style="441" customWidth="1"/>
    <col min="6158" max="6161" width="0" style="441" hidden="1" customWidth="1"/>
    <col min="6162" max="6162" width="11.7109375" style="441" customWidth="1"/>
    <col min="6163" max="6163" width="6.42578125" style="441" bestFit="1" customWidth="1"/>
    <col min="6164" max="6164" width="11.7109375" style="441" customWidth="1"/>
    <col min="6165" max="6165" width="0" style="441" hidden="1" customWidth="1"/>
    <col min="6166" max="6166" width="3.7109375" style="441" customWidth="1"/>
    <col min="6167" max="6167" width="11.140625" style="441" bestFit="1" customWidth="1"/>
    <col min="6168" max="6400" width="10.5703125" style="441"/>
    <col min="6401" max="6408" width="0" style="441" hidden="1" customWidth="1"/>
    <col min="6409" max="6411" width="3.7109375" style="441" customWidth="1"/>
    <col min="6412" max="6412" width="12.7109375" style="441" customWidth="1"/>
    <col min="6413" max="6413" width="47.42578125" style="441" customWidth="1"/>
    <col min="6414" max="6417" width="0" style="441" hidden="1" customWidth="1"/>
    <col min="6418" max="6418" width="11.7109375" style="441" customWidth="1"/>
    <col min="6419" max="6419" width="6.42578125" style="441" bestFit="1" customWidth="1"/>
    <col min="6420" max="6420" width="11.7109375" style="441" customWidth="1"/>
    <col min="6421" max="6421" width="0" style="441" hidden="1" customWidth="1"/>
    <col min="6422" max="6422" width="3.7109375" style="441" customWidth="1"/>
    <col min="6423" max="6423" width="11.140625" style="441" bestFit="1" customWidth="1"/>
    <col min="6424" max="6656" width="10.5703125" style="441"/>
    <col min="6657" max="6664" width="0" style="441" hidden="1" customWidth="1"/>
    <col min="6665" max="6667" width="3.7109375" style="441" customWidth="1"/>
    <col min="6668" max="6668" width="12.7109375" style="441" customWidth="1"/>
    <col min="6669" max="6669" width="47.42578125" style="441" customWidth="1"/>
    <col min="6670" max="6673" width="0" style="441" hidden="1" customWidth="1"/>
    <col min="6674" max="6674" width="11.7109375" style="441" customWidth="1"/>
    <col min="6675" max="6675" width="6.42578125" style="441" bestFit="1" customWidth="1"/>
    <col min="6676" max="6676" width="11.7109375" style="441" customWidth="1"/>
    <col min="6677" max="6677" width="0" style="441" hidden="1" customWidth="1"/>
    <col min="6678" max="6678" width="3.7109375" style="441" customWidth="1"/>
    <col min="6679" max="6679" width="11.140625" style="441" bestFit="1" customWidth="1"/>
    <col min="6680" max="6912" width="10.5703125" style="441"/>
    <col min="6913" max="6920" width="0" style="441" hidden="1" customWidth="1"/>
    <col min="6921" max="6923" width="3.7109375" style="441" customWidth="1"/>
    <col min="6924" max="6924" width="12.7109375" style="441" customWidth="1"/>
    <col min="6925" max="6925" width="47.42578125" style="441" customWidth="1"/>
    <col min="6926" max="6929" width="0" style="441" hidden="1" customWidth="1"/>
    <col min="6930" max="6930" width="11.7109375" style="441" customWidth="1"/>
    <col min="6931" max="6931" width="6.42578125" style="441" bestFit="1" customWidth="1"/>
    <col min="6932" max="6932" width="11.7109375" style="441" customWidth="1"/>
    <col min="6933" max="6933" width="0" style="441" hidden="1" customWidth="1"/>
    <col min="6934" max="6934" width="3.7109375" style="441" customWidth="1"/>
    <col min="6935" max="6935" width="11.140625" style="441" bestFit="1" customWidth="1"/>
    <col min="6936" max="7168" width="10.5703125" style="441"/>
    <col min="7169" max="7176" width="0" style="441" hidden="1" customWidth="1"/>
    <col min="7177" max="7179" width="3.7109375" style="441" customWidth="1"/>
    <col min="7180" max="7180" width="12.7109375" style="441" customWidth="1"/>
    <col min="7181" max="7181" width="47.42578125" style="441" customWidth="1"/>
    <col min="7182" max="7185" width="0" style="441" hidden="1" customWidth="1"/>
    <col min="7186" max="7186" width="11.7109375" style="441" customWidth="1"/>
    <col min="7187" max="7187" width="6.42578125" style="441" bestFit="1" customWidth="1"/>
    <col min="7188" max="7188" width="11.7109375" style="441" customWidth="1"/>
    <col min="7189" max="7189" width="0" style="441" hidden="1" customWidth="1"/>
    <col min="7190" max="7190" width="3.7109375" style="441" customWidth="1"/>
    <col min="7191" max="7191" width="11.140625" style="441" bestFit="1" customWidth="1"/>
    <col min="7192" max="7424" width="10.5703125" style="441"/>
    <col min="7425" max="7432" width="0" style="441" hidden="1" customWidth="1"/>
    <col min="7433" max="7435" width="3.7109375" style="441" customWidth="1"/>
    <col min="7436" max="7436" width="12.7109375" style="441" customWidth="1"/>
    <col min="7437" max="7437" width="47.42578125" style="441" customWidth="1"/>
    <col min="7438" max="7441" width="0" style="441" hidden="1" customWidth="1"/>
    <col min="7442" max="7442" width="11.7109375" style="441" customWidth="1"/>
    <col min="7443" max="7443" width="6.42578125" style="441" bestFit="1" customWidth="1"/>
    <col min="7444" max="7444" width="11.7109375" style="441" customWidth="1"/>
    <col min="7445" max="7445" width="0" style="441" hidden="1" customWidth="1"/>
    <col min="7446" max="7446" width="3.7109375" style="441" customWidth="1"/>
    <col min="7447" max="7447" width="11.140625" style="441" bestFit="1" customWidth="1"/>
    <col min="7448" max="7680" width="10.5703125" style="441"/>
    <col min="7681" max="7688" width="0" style="441" hidden="1" customWidth="1"/>
    <col min="7689" max="7691" width="3.7109375" style="441" customWidth="1"/>
    <col min="7692" max="7692" width="12.7109375" style="441" customWidth="1"/>
    <col min="7693" max="7693" width="47.42578125" style="441" customWidth="1"/>
    <col min="7694" max="7697" width="0" style="441" hidden="1" customWidth="1"/>
    <col min="7698" max="7698" width="11.7109375" style="441" customWidth="1"/>
    <col min="7699" max="7699" width="6.42578125" style="441" bestFit="1" customWidth="1"/>
    <col min="7700" max="7700" width="11.7109375" style="441" customWidth="1"/>
    <col min="7701" max="7701" width="0" style="441" hidden="1" customWidth="1"/>
    <col min="7702" max="7702" width="3.7109375" style="441" customWidth="1"/>
    <col min="7703" max="7703" width="11.140625" style="441" bestFit="1" customWidth="1"/>
    <col min="7704" max="7936" width="10.5703125" style="441"/>
    <col min="7937" max="7944" width="0" style="441" hidden="1" customWidth="1"/>
    <col min="7945" max="7947" width="3.7109375" style="441" customWidth="1"/>
    <col min="7948" max="7948" width="12.7109375" style="441" customWidth="1"/>
    <col min="7949" max="7949" width="47.42578125" style="441" customWidth="1"/>
    <col min="7950" max="7953" width="0" style="441" hidden="1" customWidth="1"/>
    <col min="7954" max="7954" width="11.7109375" style="441" customWidth="1"/>
    <col min="7955" max="7955" width="6.42578125" style="441" bestFit="1" customWidth="1"/>
    <col min="7956" max="7956" width="11.7109375" style="441" customWidth="1"/>
    <col min="7957" max="7957" width="0" style="441" hidden="1" customWidth="1"/>
    <col min="7958" max="7958" width="3.7109375" style="441" customWidth="1"/>
    <col min="7959" max="7959" width="11.140625" style="441" bestFit="1" customWidth="1"/>
    <col min="7960" max="8192" width="10.5703125" style="441"/>
    <col min="8193" max="8200" width="0" style="441" hidden="1" customWidth="1"/>
    <col min="8201" max="8203" width="3.7109375" style="441" customWidth="1"/>
    <col min="8204" max="8204" width="12.7109375" style="441" customWidth="1"/>
    <col min="8205" max="8205" width="47.42578125" style="441" customWidth="1"/>
    <col min="8206" max="8209" width="0" style="441" hidden="1" customWidth="1"/>
    <col min="8210" max="8210" width="11.7109375" style="441" customWidth="1"/>
    <col min="8211" max="8211" width="6.42578125" style="441" bestFit="1" customWidth="1"/>
    <col min="8212" max="8212" width="11.7109375" style="441" customWidth="1"/>
    <col min="8213" max="8213" width="0" style="441" hidden="1" customWidth="1"/>
    <col min="8214" max="8214" width="3.7109375" style="441" customWidth="1"/>
    <col min="8215" max="8215" width="11.140625" style="441" bestFit="1" customWidth="1"/>
    <col min="8216" max="8448" width="10.5703125" style="441"/>
    <col min="8449" max="8456" width="0" style="441" hidden="1" customWidth="1"/>
    <col min="8457" max="8459" width="3.7109375" style="441" customWidth="1"/>
    <col min="8460" max="8460" width="12.7109375" style="441" customWidth="1"/>
    <col min="8461" max="8461" width="47.42578125" style="441" customWidth="1"/>
    <col min="8462" max="8465" width="0" style="441" hidden="1" customWidth="1"/>
    <col min="8466" max="8466" width="11.7109375" style="441" customWidth="1"/>
    <col min="8467" max="8467" width="6.42578125" style="441" bestFit="1" customWidth="1"/>
    <col min="8468" max="8468" width="11.7109375" style="441" customWidth="1"/>
    <col min="8469" max="8469" width="0" style="441" hidden="1" customWidth="1"/>
    <col min="8470" max="8470" width="3.7109375" style="441" customWidth="1"/>
    <col min="8471" max="8471" width="11.140625" style="441" bestFit="1" customWidth="1"/>
    <col min="8472" max="8704" width="10.5703125" style="441"/>
    <col min="8705" max="8712" width="0" style="441" hidden="1" customWidth="1"/>
    <col min="8713" max="8715" width="3.7109375" style="441" customWidth="1"/>
    <col min="8716" max="8716" width="12.7109375" style="441" customWidth="1"/>
    <col min="8717" max="8717" width="47.42578125" style="441" customWidth="1"/>
    <col min="8718" max="8721" width="0" style="441" hidden="1" customWidth="1"/>
    <col min="8722" max="8722" width="11.7109375" style="441" customWidth="1"/>
    <col min="8723" max="8723" width="6.42578125" style="441" bestFit="1" customWidth="1"/>
    <col min="8724" max="8724" width="11.7109375" style="441" customWidth="1"/>
    <col min="8725" max="8725" width="0" style="441" hidden="1" customWidth="1"/>
    <col min="8726" max="8726" width="3.7109375" style="441" customWidth="1"/>
    <col min="8727" max="8727" width="11.140625" style="441" bestFit="1" customWidth="1"/>
    <col min="8728" max="8960" width="10.5703125" style="441"/>
    <col min="8961" max="8968" width="0" style="441" hidden="1" customWidth="1"/>
    <col min="8969" max="8971" width="3.7109375" style="441" customWidth="1"/>
    <col min="8972" max="8972" width="12.7109375" style="441" customWidth="1"/>
    <col min="8973" max="8973" width="47.42578125" style="441" customWidth="1"/>
    <col min="8974" max="8977" width="0" style="441" hidden="1" customWidth="1"/>
    <col min="8978" max="8978" width="11.7109375" style="441" customWidth="1"/>
    <col min="8979" max="8979" width="6.42578125" style="441" bestFit="1" customWidth="1"/>
    <col min="8980" max="8980" width="11.7109375" style="441" customWidth="1"/>
    <col min="8981" max="8981" width="0" style="441" hidden="1" customWidth="1"/>
    <col min="8982" max="8982" width="3.7109375" style="441" customWidth="1"/>
    <col min="8983" max="8983" width="11.140625" style="441" bestFit="1" customWidth="1"/>
    <col min="8984" max="9216" width="10.5703125" style="441"/>
    <col min="9217" max="9224" width="0" style="441" hidden="1" customWidth="1"/>
    <col min="9225" max="9227" width="3.7109375" style="441" customWidth="1"/>
    <col min="9228" max="9228" width="12.7109375" style="441" customWidth="1"/>
    <col min="9229" max="9229" width="47.42578125" style="441" customWidth="1"/>
    <col min="9230" max="9233" width="0" style="441" hidden="1" customWidth="1"/>
    <col min="9234" max="9234" width="11.7109375" style="441" customWidth="1"/>
    <col min="9235" max="9235" width="6.42578125" style="441" bestFit="1" customWidth="1"/>
    <col min="9236" max="9236" width="11.7109375" style="441" customWidth="1"/>
    <col min="9237" max="9237" width="0" style="441" hidden="1" customWidth="1"/>
    <col min="9238" max="9238" width="3.7109375" style="441" customWidth="1"/>
    <col min="9239" max="9239" width="11.140625" style="441" bestFit="1" customWidth="1"/>
    <col min="9240" max="9472" width="10.5703125" style="441"/>
    <col min="9473" max="9480" width="0" style="441" hidden="1" customWidth="1"/>
    <col min="9481" max="9483" width="3.7109375" style="441" customWidth="1"/>
    <col min="9484" max="9484" width="12.7109375" style="441" customWidth="1"/>
    <col min="9485" max="9485" width="47.42578125" style="441" customWidth="1"/>
    <col min="9486" max="9489" width="0" style="441" hidden="1" customWidth="1"/>
    <col min="9490" max="9490" width="11.7109375" style="441" customWidth="1"/>
    <col min="9491" max="9491" width="6.42578125" style="441" bestFit="1" customWidth="1"/>
    <col min="9492" max="9492" width="11.7109375" style="441" customWidth="1"/>
    <col min="9493" max="9493" width="0" style="441" hidden="1" customWidth="1"/>
    <col min="9494" max="9494" width="3.7109375" style="441" customWidth="1"/>
    <col min="9495" max="9495" width="11.140625" style="441" bestFit="1" customWidth="1"/>
    <col min="9496" max="9728" width="10.5703125" style="441"/>
    <col min="9729" max="9736" width="0" style="441" hidden="1" customWidth="1"/>
    <col min="9737" max="9739" width="3.7109375" style="441" customWidth="1"/>
    <col min="9740" max="9740" width="12.7109375" style="441" customWidth="1"/>
    <col min="9741" max="9741" width="47.42578125" style="441" customWidth="1"/>
    <col min="9742" max="9745" width="0" style="441" hidden="1" customWidth="1"/>
    <col min="9746" max="9746" width="11.7109375" style="441" customWidth="1"/>
    <col min="9747" max="9747" width="6.42578125" style="441" bestFit="1" customWidth="1"/>
    <col min="9748" max="9748" width="11.7109375" style="441" customWidth="1"/>
    <col min="9749" max="9749" width="0" style="441" hidden="1" customWidth="1"/>
    <col min="9750" max="9750" width="3.7109375" style="441" customWidth="1"/>
    <col min="9751" max="9751" width="11.140625" style="441" bestFit="1" customWidth="1"/>
    <col min="9752" max="9984" width="10.5703125" style="441"/>
    <col min="9985" max="9992" width="0" style="441" hidden="1" customWidth="1"/>
    <col min="9993" max="9995" width="3.7109375" style="441" customWidth="1"/>
    <col min="9996" max="9996" width="12.7109375" style="441" customWidth="1"/>
    <col min="9997" max="9997" width="47.42578125" style="441" customWidth="1"/>
    <col min="9998" max="10001" width="0" style="441" hidden="1" customWidth="1"/>
    <col min="10002" max="10002" width="11.7109375" style="441" customWidth="1"/>
    <col min="10003" max="10003" width="6.42578125" style="441" bestFit="1" customWidth="1"/>
    <col min="10004" max="10004" width="11.7109375" style="441" customWidth="1"/>
    <col min="10005" max="10005" width="0" style="441" hidden="1" customWidth="1"/>
    <col min="10006" max="10006" width="3.7109375" style="441" customWidth="1"/>
    <col min="10007" max="10007" width="11.140625" style="441" bestFit="1" customWidth="1"/>
    <col min="10008" max="10240" width="10.5703125" style="441"/>
    <col min="10241" max="10248" width="0" style="441" hidden="1" customWidth="1"/>
    <col min="10249" max="10251" width="3.7109375" style="441" customWidth="1"/>
    <col min="10252" max="10252" width="12.7109375" style="441" customWidth="1"/>
    <col min="10253" max="10253" width="47.42578125" style="441" customWidth="1"/>
    <col min="10254" max="10257" width="0" style="441" hidden="1" customWidth="1"/>
    <col min="10258" max="10258" width="11.7109375" style="441" customWidth="1"/>
    <col min="10259" max="10259" width="6.42578125" style="441" bestFit="1" customWidth="1"/>
    <col min="10260" max="10260" width="11.7109375" style="441" customWidth="1"/>
    <col min="10261" max="10261" width="0" style="441" hidden="1" customWidth="1"/>
    <col min="10262" max="10262" width="3.7109375" style="441" customWidth="1"/>
    <col min="10263" max="10263" width="11.140625" style="441" bestFit="1" customWidth="1"/>
    <col min="10264" max="10496" width="10.5703125" style="441"/>
    <col min="10497" max="10504" width="0" style="441" hidden="1" customWidth="1"/>
    <col min="10505" max="10507" width="3.7109375" style="441" customWidth="1"/>
    <col min="10508" max="10508" width="12.7109375" style="441" customWidth="1"/>
    <col min="10509" max="10509" width="47.42578125" style="441" customWidth="1"/>
    <col min="10510" max="10513" width="0" style="441" hidden="1" customWidth="1"/>
    <col min="10514" max="10514" width="11.7109375" style="441" customWidth="1"/>
    <col min="10515" max="10515" width="6.42578125" style="441" bestFit="1" customWidth="1"/>
    <col min="10516" max="10516" width="11.7109375" style="441" customWidth="1"/>
    <col min="10517" max="10517" width="0" style="441" hidden="1" customWidth="1"/>
    <col min="10518" max="10518" width="3.7109375" style="441" customWidth="1"/>
    <col min="10519" max="10519" width="11.140625" style="441" bestFit="1" customWidth="1"/>
    <col min="10520" max="10752" width="10.5703125" style="441"/>
    <col min="10753" max="10760" width="0" style="441" hidden="1" customWidth="1"/>
    <col min="10761" max="10763" width="3.7109375" style="441" customWidth="1"/>
    <col min="10764" max="10764" width="12.7109375" style="441" customWidth="1"/>
    <col min="10765" max="10765" width="47.42578125" style="441" customWidth="1"/>
    <col min="10766" max="10769" width="0" style="441" hidden="1" customWidth="1"/>
    <col min="10770" max="10770" width="11.7109375" style="441" customWidth="1"/>
    <col min="10771" max="10771" width="6.42578125" style="441" bestFit="1" customWidth="1"/>
    <col min="10772" max="10772" width="11.7109375" style="441" customWidth="1"/>
    <col min="10773" max="10773" width="0" style="441" hidden="1" customWidth="1"/>
    <col min="10774" max="10774" width="3.7109375" style="441" customWidth="1"/>
    <col min="10775" max="10775" width="11.140625" style="441" bestFit="1" customWidth="1"/>
    <col min="10776" max="11008" width="10.5703125" style="441"/>
    <col min="11009" max="11016" width="0" style="441" hidden="1" customWidth="1"/>
    <col min="11017" max="11019" width="3.7109375" style="441" customWidth="1"/>
    <col min="11020" max="11020" width="12.7109375" style="441" customWidth="1"/>
    <col min="11021" max="11021" width="47.42578125" style="441" customWidth="1"/>
    <col min="11022" max="11025" width="0" style="441" hidden="1" customWidth="1"/>
    <col min="11026" max="11026" width="11.7109375" style="441" customWidth="1"/>
    <col min="11027" max="11027" width="6.42578125" style="441" bestFit="1" customWidth="1"/>
    <col min="11028" max="11028" width="11.7109375" style="441" customWidth="1"/>
    <col min="11029" max="11029" width="0" style="441" hidden="1" customWidth="1"/>
    <col min="11030" max="11030" width="3.7109375" style="441" customWidth="1"/>
    <col min="11031" max="11031" width="11.140625" style="441" bestFit="1" customWidth="1"/>
    <col min="11032" max="11264" width="10.5703125" style="441"/>
    <col min="11265" max="11272" width="0" style="441" hidden="1" customWidth="1"/>
    <col min="11273" max="11275" width="3.7109375" style="441" customWidth="1"/>
    <col min="11276" max="11276" width="12.7109375" style="441" customWidth="1"/>
    <col min="11277" max="11277" width="47.42578125" style="441" customWidth="1"/>
    <col min="11278" max="11281" width="0" style="441" hidden="1" customWidth="1"/>
    <col min="11282" max="11282" width="11.7109375" style="441" customWidth="1"/>
    <col min="11283" max="11283" width="6.42578125" style="441" bestFit="1" customWidth="1"/>
    <col min="11284" max="11284" width="11.7109375" style="441" customWidth="1"/>
    <col min="11285" max="11285" width="0" style="441" hidden="1" customWidth="1"/>
    <col min="11286" max="11286" width="3.7109375" style="441" customWidth="1"/>
    <col min="11287" max="11287" width="11.140625" style="441" bestFit="1" customWidth="1"/>
    <col min="11288" max="11520" width="10.5703125" style="441"/>
    <col min="11521" max="11528" width="0" style="441" hidden="1" customWidth="1"/>
    <col min="11529" max="11531" width="3.7109375" style="441" customWidth="1"/>
    <col min="11532" max="11532" width="12.7109375" style="441" customWidth="1"/>
    <col min="11533" max="11533" width="47.42578125" style="441" customWidth="1"/>
    <col min="11534" max="11537" width="0" style="441" hidden="1" customWidth="1"/>
    <col min="11538" max="11538" width="11.7109375" style="441" customWidth="1"/>
    <col min="11539" max="11539" width="6.42578125" style="441" bestFit="1" customWidth="1"/>
    <col min="11540" max="11540" width="11.7109375" style="441" customWidth="1"/>
    <col min="11541" max="11541" width="0" style="441" hidden="1" customWidth="1"/>
    <col min="11542" max="11542" width="3.7109375" style="441" customWidth="1"/>
    <col min="11543" max="11543" width="11.140625" style="441" bestFit="1" customWidth="1"/>
    <col min="11544" max="11776" width="10.5703125" style="441"/>
    <col min="11777" max="11784" width="0" style="441" hidden="1" customWidth="1"/>
    <col min="11785" max="11787" width="3.7109375" style="441" customWidth="1"/>
    <col min="11788" max="11788" width="12.7109375" style="441" customWidth="1"/>
    <col min="11789" max="11789" width="47.42578125" style="441" customWidth="1"/>
    <col min="11790" max="11793" width="0" style="441" hidden="1" customWidth="1"/>
    <col min="11794" max="11794" width="11.7109375" style="441" customWidth="1"/>
    <col min="11795" max="11795" width="6.42578125" style="441" bestFit="1" customWidth="1"/>
    <col min="11796" max="11796" width="11.7109375" style="441" customWidth="1"/>
    <col min="11797" max="11797" width="0" style="441" hidden="1" customWidth="1"/>
    <col min="11798" max="11798" width="3.7109375" style="441" customWidth="1"/>
    <col min="11799" max="11799" width="11.140625" style="441" bestFit="1" customWidth="1"/>
    <col min="11800" max="12032" width="10.5703125" style="441"/>
    <col min="12033" max="12040" width="0" style="441" hidden="1" customWidth="1"/>
    <col min="12041" max="12043" width="3.7109375" style="441" customWidth="1"/>
    <col min="12044" max="12044" width="12.7109375" style="441" customWidth="1"/>
    <col min="12045" max="12045" width="47.42578125" style="441" customWidth="1"/>
    <col min="12046" max="12049" width="0" style="441" hidden="1" customWidth="1"/>
    <col min="12050" max="12050" width="11.7109375" style="441" customWidth="1"/>
    <col min="12051" max="12051" width="6.42578125" style="441" bestFit="1" customWidth="1"/>
    <col min="12052" max="12052" width="11.7109375" style="441" customWidth="1"/>
    <col min="12053" max="12053" width="0" style="441" hidden="1" customWidth="1"/>
    <col min="12054" max="12054" width="3.7109375" style="441" customWidth="1"/>
    <col min="12055" max="12055" width="11.140625" style="441" bestFit="1" customWidth="1"/>
    <col min="12056" max="12288" width="10.5703125" style="441"/>
    <col min="12289" max="12296" width="0" style="441" hidden="1" customWidth="1"/>
    <col min="12297" max="12299" width="3.7109375" style="441" customWidth="1"/>
    <col min="12300" max="12300" width="12.7109375" style="441" customWidth="1"/>
    <col min="12301" max="12301" width="47.42578125" style="441" customWidth="1"/>
    <col min="12302" max="12305" width="0" style="441" hidden="1" customWidth="1"/>
    <col min="12306" max="12306" width="11.7109375" style="441" customWidth="1"/>
    <col min="12307" max="12307" width="6.42578125" style="441" bestFit="1" customWidth="1"/>
    <col min="12308" max="12308" width="11.7109375" style="441" customWidth="1"/>
    <col min="12309" max="12309" width="0" style="441" hidden="1" customWidth="1"/>
    <col min="12310" max="12310" width="3.7109375" style="441" customWidth="1"/>
    <col min="12311" max="12311" width="11.140625" style="441" bestFit="1" customWidth="1"/>
    <col min="12312" max="12544" width="10.5703125" style="441"/>
    <col min="12545" max="12552" width="0" style="441" hidden="1" customWidth="1"/>
    <col min="12553" max="12555" width="3.7109375" style="441" customWidth="1"/>
    <col min="12556" max="12556" width="12.7109375" style="441" customWidth="1"/>
    <col min="12557" max="12557" width="47.42578125" style="441" customWidth="1"/>
    <col min="12558" max="12561" width="0" style="441" hidden="1" customWidth="1"/>
    <col min="12562" max="12562" width="11.7109375" style="441" customWidth="1"/>
    <col min="12563" max="12563" width="6.42578125" style="441" bestFit="1" customWidth="1"/>
    <col min="12564" max="12564" width="11.7109375" style="441" customWidth="1"/>
    <col min="12565" max="12565" width="0" style="441" hidden="1" customWidth="1"/>
    <col min="12566" max="12566" width="3.7109375" style="441" customWidth="1"/>
    <col min="12567" max="12567" width="11.140625" style="441" bestFit="1" customWidth="1"/>
    <col min="12568" max="12800" width="10.5703125" style="441"/>
    <col min="12801" max="12808" width="0" style="441" hidden="1" customWidth="1"/>
    <col min="12809" max="12811" width="3.7109375" style="441" customWidth="1"/>
    <col min="12812" max="12812" width="12.7109375" style="441" customWidth="1"/>
    <col min="12813" max="12813" width="47.42578125" style="441" customWidth="1"/>
    <col min="12814" max="12817" width="0" style="441" hidden="1" customWidth="1"/>
    <col min="12818" max="12818" width="11.7109375" style="441" customWidth="1"/>
    <col min="12819" max="12819" width="6.42578125" style="441" bestFit="1" customWidth="1"/>
    <col min="12820" max="12820" width="11.7109375" style="441" customWidth="1"/>
    <col min="12821" max="12821" width="0" style="441" hidden="1" customWidth="1"/>
    <col min="12822" max="12822" width="3.7109375" style="441" customWidth="1"/>
    <col min="12823" max="12823" width="11.140625" style="441" bestFit="1" customWidth="1"/>
    <col min="12824" max="13056" width="10.5703125" style="441"/>
    <col min="13057" max="13064" width="0" style="441" hidden="1" customWidth="1"/>
    <col min="13065" max="13067" width="3.7109375" style="441" customWidth="1"/>
    <col min="13068" max="13068" width="12.7109375" style="441" customWidth="1"/>
    <col min="13069" max="13069" width="47.42578125" style="441" customWidth="1"/>
    <col min="13070" max="13073" width="0" style="441" hidden="1" customWidth="1"/>
    <col min="13074" max="13074" width="11.7109375" style="441" customWidth="1"/>
    <col min="13075" max="13075" width="6.42578125" style="441" bestFit="1" customWidth="1"/>
    <col min="13076" max="13076" width="11.7109375" style="441" customWidth="1"/>
    <col min="13077" max="13077" width="0" style="441" hidden="1" customWidth="1"/>
    <col min="13078" max="13078" width="3.7109375" style="441" customWidth="1"/>
    <col min="13079" max="13079" width="11.140625" style="441" bestFit="1" customWidth="1"/>
    <col min="13080" max="13312" width="10.5703125" style="441"/>
    <col min="13313" max="13320" width="0" style="441" hidden="1" customWidth="1"/>
    <col min="13321" max="13323" width="3.7109375" style="441" customWidth="1"/>
    <col min="13324" max="13324" width="12.7109375" style="441" customWidth="1"/>
    <col min="13325" max="13325" width="47.42578125" style="441" customWidth="1"/>
    <col min="13326" max="13329" width="0" style="441" hidden="1" customWidth="1"/>
    <col min="13330" max="13330" width="11.7109375" style="441" customWidth="1"/>
    <col min="13331" max="13331" width="6.42578125" style="441" bestFit="1" customWidth="1"/>
    <col min="13332" max="13332" width="11.7109375" style="441" customWidth="1"/>
    <col min="13333" max="13333" width="0" style="441" hidden="1" customWidth="1"/>
    <col min="13334" max="13334" width="3.7109375" style="441" customWidth="1"/>
    <col min="13335" max="13335" width="11.140625" style="441" bestFit="1" customWidth="1"/>
    <col min="13336" max="13568" width="10.5703125" style="441"/>
    <col min="13569" max="13576" width="0" style="441" hidden="1" customWidth="1"/>
    <col min="13577" max="13579" width="3.7109375" style="441" customWidth="1"/>
    <col min="13580" max="13580" width="12.7109375" style="441" customWidth="1"/>
    <col min="13581" max="13581" width="47.42578125" style="441" customWidth="1"/>
    <col min="13582" max="13585" width="0" style="441" hidden="1" customWidth="1"/>
    <col min="13586" max="13586" width="11.7109375" style="441" customWidth="1"/>
    <col min="13587" max="13587" width="6.42578125" style="441" bestFit="1" customWidth="1"/>
    <col min="13588" max="13588" width="11.7109375" style="441" customWidth="1"/>
    <col min="13589" max="13589" width="0" style="441" hidden="1" customWidth="1"/>
    <col min="13590" max="13590" width="3.7109375" style="441" customWidth="1"/>
    <col min="13591" max="13591" width="11.140625" style="441" bestFit="1" customWidth="1"/>
    <col min="13592" max="13824" width="10.5703125" style="441"/>
    <col min="13825" max="13832" width="0" style="441" hidden="1" customWidth="1"/>
    <col min="13833" max="13835" width="3.7109375" style="441" customWidth="1"/>
    <col min="13836" max="13836" width="12.7109375" style="441" customWidth="1"/>
    <col min="13837" max="13837" width="47.42578125" style="441" customWidth="1"/>
    <col min="13838" max="13841" width="0" style="441" hidden="1" customWidth="1"/>
    <col min="13842" max="13842" width="11.7109375" style="441" customWidth="1"/>
    <col min="13843" max="13843" width="6.42578125" style="441" bestFit="1" customWidth="1"/>
    <col min="13844" max="13844" width="11.7109375" style="441" customWidth="1"/>
    <col min="13845" max="13845" width="0" style="441" hidden="1" customWidth="1"/>
    <col min="13846" max="13846" width="3.7109375" style="441" customWidth="1"/>
    <col min="13847" max="13847" width="11.140625" style="441" bestFit="1" customWidth="1"/>
    <col min="13848" max="14080" width="10.5703125" style="441"/>
    <col min="14081" max="14088" width="0" style="441" hidden="1" customWidth="1"/>
    <col min="14089" max="14091" width="3.7109375" style="441" customWidth="1"/>
    <col min="14092" max="14092" width="12.7109375" style="441" customWidth="1"/>
    <col min="14093" max="14093" width="47.42578125" style="441" customWidth="1"/>
    <col min="14094" max="14097" width="0" style="441" hidden="1" customWidth="1"/>
    <col min="14098" max="14098" width="11.7109375" style="441" customWidth="1"/>
    <col min="14099" max="14099" width="6.42578125" style="441" bestFit="1" customWidth="1"/>
    <col min="14100" max="14100" width="11.7109375" style="441" customWidth="1"/>
    <col min="14101" max="14101" width="0" style="441" hidden="1" customWidth="1"/>
    <col min="14102" max="14102" width="3.7109375" style="441" customWidth="1"/>
    <col min="14103" max="14103" width="11.140625" style="441" bestFit="1" customWidth="1"/>
    <col min="14104" max="14336" width="10.5703125" style="441"/>
    <col min="14337" max="14344" width="0" style="441" hidden="1" customWidth="1"/>
    <col min="14345" max="14347" width="3.7109375" style="441" customWidth="1"/>
    <col min="14348" max="14348" width="12.7109375" style="441" customWidth="1"/>
    <col min="14349" max="14349" width="47.42578125" style="441" customWidth="1"/>
    <col min="14350" max="14353" width="0" style="441" hidden="1" customWidth="1"/>
    <col min="14354" max="14354" width="11.7109375" style="441" customWidth="1"/>
    <col min="14355" max="14355" width="6.42578125" style="441" bestFit="1" customWidth="1"/>
    <col min="14356" max="14356" width="11.7109375" style="441" customWidth="1"/>
    <col min="14357" max="14357" width="0" style="441" hidden="1" customWidth="1"/>
    <col min="14358" max="14358" width="3.7109375" style="441" customWidth="1"/>
    <col min="14359" max="14359" width="11.140625" style="441" bestFit="1" customWidth="1"/>
    <col min="14360" max="14592" width="10.5703125" style="441"/>
    <col min="14593" max="14600" width="0" style="441" hidden="1" customWidth="1"/>
    <col min="14601" max="14603" width="3.7109375" style="441" customWidth="1"/>
    <col min="14604" max="14604" width="12.7109375" style="441" customWidth="1"/>
    <col min="14605" max="14605" width="47.42578125" style="441" customWidth="1"/>
    <col min="14606" max="14609" width="0" style="441" hidden="1" customWidth="1"/>
    <col min="14610" max="14610" width="11.7109375" style="441" customWidth="1"/>
    <col min="14611" max="14611" width="6.42578125" style="441" bestFit="1" customWidth="1"/>
    <col min="14612" max="14612" width="11.7109375" style="441" customWidth="1"/>
    <col min="14613" max="14613" width="0" style="441" hidden="1" customWidth="1"/>
    <col min="14614" max="14614" width="3.7109375" style="441" customWidth="1"/>
    <col min="14615" max="14615" width="11.140625" style="441" bestFit="1" customWidth="1"/>
    <col min="14616" max="14848" width="10.5703125" style="441"/>
    <col min="14849" max="14856" width="0" style="441" hidden="1" customWidth="1"/>
    <col min="14857" max="14859" width="3.7109375" style="441" customWidth="1"/>
    <col min="14860" max="14860" width="12.7109375" style="441" customWidth="1"/>
    <col min="14861" max="14861" width="47.42578125" style="441" customWidth="1"/>
    <col min="14862" max="14865" width="0" style="441" hidden="1" customWidth="1"/>
    <col min="14866" max="14866" width="11.7109375" style="441" customWidth="1"/>
    <col min="14867" max="14867" width="6.42578125" style="441" bestFit="1" customWidth="1"/>
    <col min="14868" max="14868" width="11.7109375" style="441" customWidth="1"/>
    <col min="14869" max="14869" width="0" style="441" hidden="1" customWidth="1"/>
    <col min="14870" max="14870" width="3.7109375" style="441" customWidth="1"/>
    <col min="14871" max="14871" width="11.140625" style="441" bestFit="1" customWidth="1"/>
    <col min="14872" max="15104" width="10.5703125" style="441"/>
    <col min="15105" max="15112" width="0" style="441" hidden="1" customWidth="1"/>
    <col min="15113" max="15115" width="3.7109375" style="441" customWidth="1"/>
    <col min="15116" max="15116" width="12.7109375" style="441" customWidth="1"/>
    <col min="15117" max="15117" width="47.42578125" style="441" customWidth="1"/>
    <col min="15118" max="15121" width="0" style="441" hidden="1" customWidth="1"/>
    <col min="15122" max="15122" width="11.7109375" style="441" customWidth="1"/>
    <col min="15123" max="15123" width="6.42578125" style="441" bestFit="1" customWidth="1"/>
    <col min="15124" max="15124" width="11.7109375" style="441" customWidth="1"/>
    <col min="15125" max="15125" width="0" style="441" hidden="1" customWidth="1"/>
    <col min="15126" max="15126" width="3.7109375" style="441" customWidth="1"/>
    <col min="15127" max="15127" width="11.140625" style="441" bestFit="1" customWidth="1"/>
    <col min="15128" max="15360" width="10.5703125" style="441"/>
    <col min="15361" max="15368" width="0" style="441" hidden="1" customWidth="1"/>
    <col min="15369" max="15371" width="3.7109375" style="441" customWidth="1"/>
    <col min="15372" max="15372" width="12.7109375" style="441" customWidth="1"/>
    <col min="15373" max="15373" width="47.42578125" style="441" customWidth="1"/>
    <col min="15374" max="15377" width="0" style="441" hidden="1" customWidth="1"/>
    <col min="15378" max="15378" width="11.7109375" style="441" customWidth="1"/>
    <col min="15379" max="15379" width="6.42578125" style="441" bestFit="1" customWidth="1"/>
    <col min="15380" max="15380" width="11.7109375" style="441" customWidth="1"/>
    <col min="15381" max="15381" width="0" style="441" hidden="1" customWidth="1"/>
    <col min="15382" max="15382" width="3.7109375" style="441" customWidth="1"/>
    <col min="15383" max="15383" width="11.140625" style="441" bestFit="1" customWidth="1"/>
    <col min="15384" max="15616" width="10.5703125" style="441"/>
    <col min="15617" max="15624" width="0" style="441" hidden="1" customWidth="1"/>
    <col min="15625" max="15627" width="3.7109375" style="441" customWidth="1"/>
    <col min="15628" max="15628" width="12.7109375" style="441" customWidth="1"/>
    <col min="15629" max="15629" width="47.42578125" style="441" customWidth="1"/>
    <col min="15630" max="15633" width="0" style="441" hidden="1" customWidth="1"/>
    <col min="15634" max="15634" width="11.7109375" style="441" customWidth="1"/>
    <col min="15635" max="15635" width="6.42578125" style="441" bestFit="1" customWidth="1"/>
    <col min="15636" max="15636" width="11.7109375" style="441" customWidth="1"/>
    <col min="15637" max="15637" width="0" style="441" hidden="1" customWidth="1"/>
    <col min="15638" max="15638" width="3.7109375" style="441" customWidth="1"/>
    <col min="15639" max="15639" width="11.140625" style="441" bestFit="1" customWidth="1"/>
    <col min="15640" max="15872" width="10.5703125" style="441"/>
    <col min="15873" max="15880" width="0" style="441" hidden="1" customWidth="1"/>
    <col min="15881" max="15883" width="3.7109375" style="441" customWidth="1"/>
    <col min="15884" max="15884" width="12.7109375" style="441" customWidth="1"/>
    <col min="15885" max="15885" width="47.42578125" style="441" customWidth="1"/>
    <col min="15886" max="15889" width="0" style="441" hidden="1" customWidth="1"/>
    <col min="15890" max="15890" width="11.7109375" style="441" customWidth="1"/>
    <col min="15891" max="15891" width="6.42578125" style="441" bestFit="1" customWidth="1"/>
    <col min="15892" max="15892" width="11.7109375" style="441" customWidth="1"/>
    <col min="15893" max="15893" width="0" style="441" hidden="1" customWidth="1"/>
    <col min="15894" max="15894" width="3.7109375" style="441" customWidth="1"/>
    <col min="15895" max="15895" width="11.140625" style="441" bestFit="1" customWidth="1"/>
    <col min="15896" max="16128" width="10.5703125" style="441"/>
    <col min="16129" max="16136" width="0" style="441" hidden="1" customWidth="1"/>
    <col min="16137" max="16139" width="3.7109375" style="441" customWidth="1"/>
    <col min="16140" max="16140" width="12.7109375" style="441" customWidth="1"/>
    <col min="16141" max="16141" width="47.42578125" style="441" customWidth="1"/>
    <col min="16142" max="16145" width="0" style="441" hidden="1" customWidth="1"/>
    <col min="16146" max="16146" width="11.7109375" style="441" customWidth="1"/>
    <col min="16147" max="16147" width="6.42578125" style="441" bestFit="1" customWidth="1"/>
    <col min="16148" max="16148" width="11.7109375" style="441" customWidth="1"/>
    <col min="16149" max="16149" width="0" style="441" hidden="1" customWidth="1"/>
    <col min="16150" max="16150" width="3.7109375" style="441" customWidth="1"/>
    <col min="16151" max="16151" width="11.140625" style="441" bestFit="1" customWidth="1"/>
    <col min="16152" max="16384" width="10.5703125" style="441"/>
  </cols>
  <sheetData>
    <row r="1" spans="1:34" hidden="1"/>
    <row r="2" spans="1:34" hidden="1"/>
    <row r="3" spans="1:34" hidden="1"/>
    <row r="4" spans="1:34" ht="3" customHeight="1">
      <c r="J4" s="446"/>
      <c r="K4" s="446"/>
      <c r="L4" s="442"/>
      <c r="M4" s="442"/>
      <c r="N4" s="442"/>
      <c r="O4" s="449"/>
      <c r="P4" s="449"/>
      <c r="Q4" s="449"/>
      <c r="R4" s="449"/>
      <c r="S4" s="449"/>
      <c r="T4" s="449"/>
      <c r="U4" s="442"/>
    </row>
    <row r="5" spans="1:34" ht="22.5" customHeight="1">
      <c r="J5" s="446"/>
      <c r="K5" s="446"/>
      <c r="L5" s="1166" t="s">
        <v>636</v>
      </c>
      <c r="M5" s="1166"/>
      <c r="N5" s="1166"/>
      <c r="O5" s="1166"/>
      <c r="P5" s="1166"/>
      <c r="Q5" s="1166"/>
      <c r="R5" s="1166"/>
      <c r="S5" s="1166"/>
      <c r="T5" s="1166"/>
      <c r="U5" s="462"/>
    </row>
    <row r="6" spans="1:34" ht="3" customHeight="1">
      <c r="J6" s="446"/>
      <c r="K6" s="446"/>
      <c r="L6" s="442"/>
      <c r="M6" s="442"/>
      <c r="N6" s="442"/>
      <c r="O6" s="445"/>
      <c r="P6" s="445"/>
      <c r="Q6" s="445"/>
      <c r="R6" s="445"/>
      <c r="S6" s="445"/>
      <c r="T6" s="445"/>
      <c r="U6" s="442"/>
    </row>
    <row r="7" spans="1:34" s="456" customFormat="1" ht="22.5">
      <c r="A7" s="470"/>
      <c r="B7" s="470"/>
      <c r="C7" s="470"/>
      <c r="D7" s="470"/>
      <c r="E7" s="470"/>
      <c r="F7" s="470"/>
      <c r="G7" s="470"/>
      <c r="H7" s="470"/>
      <c r="L7" s="464"/>
      <c r="M7" s="582" t="s">
        <v>484</v>
      </c>
      <c r="N7" s="631"/>
      <c r="O7" s="1198" t="str">
        <f>IF(NameOrPr_ch="",IF(NameOrPr="","",NameOrPr),NameOrPr_ch)</f>
        <v xml:space="preserve">Региональная служба по тарифам Ханты-Мансийского автономного округа - Югры </v>
      </c>
      <c r="P7" s="1199"/>
      <c r="Q7" s="1199"/>
      <c r="R7" s="1199"/>
      <c r="S7" s="1199"/>
      <c r="T7" s="1200"/>
      <c r="U7" s="632"/>
      <c r="X7" s="470"/>
      <c r="Y7" s="470"/>
      <c r="Z7" s="470"/>
      <c r="AA7" s="470"/>
      <c r="AB7" s="470"/>
      <c r="AC7" s="470"/>
      <c r="AD7" s="470"/>
      <c r="AE7" s="470"/>
      <c r="AF7" s="470"/>
      <c r="AG7" s="470"/>
      <c r="AH7" s="470"/>
    </row>
    <row r="8" spans="1:34" s="535" customFormat="1" ht="18.75">
      <c r="A8" s="555"/>
      <c r="B8" s="555"/>
      <c r="C8" s="555"/>
      <c r="D8" s="555"/>
      <c r="E8" s="555"/>
      <c r="F8" s="555"/>
      <c r="G8" s="555"/>
      <c r="H8" s="555"/>
      <c r="L8" s="464"/>
      <c r="M8" s="582" t="s">
        <v>575</v>
      </c>
      <c r="N8" s="631"/>
      <c r="O8" s="1198" t="str">
        <f>IF(datePr_ch="",IF(datePr="","",datePr),datePr_ch)</f>
        <v>17.11.2020</v>
      </c>
      <c r="P8" s="1199"/>
      <c r="Q8" s="1199"/>
      <c r="R8" s="1199"/>
      <c r="S8" s="1199"/>
      <c r="T8" s="1200"/>
      <c r="U8" s="632"/>
      <c r="X8" s="555"/>
      <c r="Y8" s="555"/>
      <c r="Z8" s="555"/>
      <c r="AA8" s="555"/>
      <c r="AB8" s="555"/>
      <c r="AC8" s="555"/>
      <c r="AD8" s="555"/>
      <c r="AE8" s="555"/>
      <c r="AF8" s="555"/>
      <c r="AG8" s="555"/>
      <c r="AH8" s="555"/>
    </row>
    <row r="9" spans="1:34" s="456" customFormat="1" ht="18.75">
      <c r="A9" s="470"/>
      <c r="B9" s="470"/>
      <c r="C9" s="470"/>
      <c r="D9" s="470"/>
      <c r="E9" s="470"/>
      <c r="F9" s="470"/>
      <c r="G9" s="470"/>
      <c r="H9" s="470"/>
      <c r="L9" s="517"/>
      <c r="M9" s="582" t="s">
        <v>574</v>
      </c>
      <c r="N9" s="631"/>
      <c r="O9" s="1198" t="str">
        <f>IF(numberPr_ch="",IF(numberPr="","",numberPr),numberPr_ch)</f>
        <v>59-нп</v>
      </c>
      <c r="P9" s="1199"/>
      <c r="Q9" s="1199"/>
      <c r="R9" s="1199"/>
      <c r="S9" s="1199"/>
      <c r="T9" s="1200"/>
      <c r="U9" s="632"/>
      <c r="X9" s="470"/>
      <c r="Y9" s="470"/>
      <c r="Z9" s="470"/>
      <c r="AA9" s="470"/>
      <c r="AB9" s="470"/>
      <c r="AC9" s="470"/>
      <c r="AD9" s="470"/>
      <c r="AE9" s="470"/>
      <c r="AF9" s="470"/>
      <c r="AG9" s="470"/>
      <c r="AH9" s="470"/>
    </row>
    <row r="10" spans="1:34" s="456" customFormat="1" ht="18.75">
      <c r="A10" s="470"/>
      <c r="B10" s="470"/>
      <c r="C10" s="470"/>
      <c r="D10" s="470"/>
      <c r="E10" s="470"/>
      <c r="F10" s="470"/>
      <c r="G10" s="470"/>
      <c r="H10" s="470"/>
      <c r="L10" s="517"/>
      <c r="M10" s="582" t="s">
        <v>483</v>
      </c>
      <c r="N10" s="631"/>
      <c r="O10" s="1198"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99"/>
      <c r="Q10" s="1199"/>
      <c r="R10" s="1199"/>
      <c r="S10" s="1199"/>
      <c r="T10" s="1200"/>
      <c r="U10" s="632"/>
      <c r="X10" s="470"/>
      <c r="Y10" s="470"/>
      <c r="Z10" s="470"/>
      <c r="AA10" s="470"/>
      <c r="AB10" s="470"/>
      <c r="AC10" s="470"/>
      <c r="AD10" s="470"/>
      <c r="AE10" s="470"/>
      <c r="AF10" s="470"/>
      <c r="AG10" s="470"/>
      <c r="AH10" s="470"/>
    </row>
    <row r="11" spans="1:34" s="456" customFormat="1" ht="11.25" hidden="1">
      <c r="A11" s="470"/>
      <c r="B11" s="470"/>
      <c r="C11" s="470"/>
      <c r="D11" s="470"/>
      <c r="E11" s="470"/>
      <c r="F11" s="470"/>
      <c r="G11" s="470"/>
      <c r="H11" s="470"/>
      <c r="L11" s="517"/>
      <c r="M11" s="517"/>
      <c r="N11" s="531"/>
      <c r="O11" s="547"/>
      <c r="P11" s="547"/>
      <c r="Q11" s="547"/>
      <c r="R11" s="547"/>
      <c r="S11" s="547"/>
      <c r="T11" s="547"/>
      <c r="U11" s="468" t="s">
        <v>358</v>
      </c>
      <c r="X11" s="470"/>
      <c r="Y11" s="470"/>
      <c r="Z11" s="470"/>
      <c r="AA11" s="470"/>
      <c r="AB11" s="470"/>
      <c r="AC11" s="470"/>
      <c r="AD11" s="470"/>
      <c r="AE11" s="470"/>
      <c r="AF11" s="470"/>
      <c r="AG11" s="470"/>
      <c r="AH11" s="470"/>
    </row>
    <row r="12" spans="1:34" ht="15" customHeight="1">
      <c r="J12" s="446"/>
      <c r="K12" s="446"/>
      <c r="L12" s="442"/>
      <c r="M12" s="442"/>
      <c r="N12" s="442"/>
      <c r="O12" s="1197"/>
      <c r="P12" s="1197"/>
      <c r="Q12" s="1197"/>
      <c r="R12" s="1197"/>
      <c r="S12" s="1197"/>
      <c r="T12" s="1197"/>
      <c r="U12" s="1197"/>
    </row>
    <row r="13" spans="1:34">
      <c r="J13" s="446"/>
      <c r="K13" s="446"/>
      <c r="L13" s="1104" t="s">
        <v>436</v>
      </c>
      <c r="M13" s="1104"/>
      <c r="N13" s="1104"/>
      <c r="O13" s="1104"/>
      <c r="P13" s="1104"/>
      <c r="Q13" s="1104"/>
      <c r="R13" s="1104"/>
      <c r="S13" s="1104"/>
      <c r="T13" s="1104"/>
      <c r="U13" s="1104"/>
      <c r="V13" s="1104"/>
      <c r="W13" s="1104" t="s">
        <v>437</v>
      </c>
    </row>
    <row r="14" spans="1:34" ht="14.25" customHeight="1">
      <c r="J14" s="446"/>
      <c r="K14" s="446"/>
      <c r="L14" s="1179" t="s">
        <v>88</v>
      </c>
      <c r="M14" s="1179" t="s">
        <v>618</v>
      </c>
      <c r="N14" s="486"/>
      <c r="O14" s="1180" t="s">
        <v>620</v>
      </c>
      <c r="P14" s="1181"/>
      <c r="Q14" s="1181"/>
      <c r="R14" s="1181"/>
      <c r="S14" s="1181"/>
      <c r="T14" s="1182"/>
      <c r="U14" s="1163" t="s">
        <v>326</v>
      </c>
      <c r="V14" s="1176" t="s">
        <v>260</v>
      </c>
      <c r="W14" s="1104"/>
    </row>
    <row r="15" spans="1:34" s="488" customFormat="1" ht="14.25" customHeight="1">
      <c r="A15" s="550"/>
      <c r="B15" s="550"/>
      <c r="C15" s="550"/>
      <c r="D15" s="550"/>
      <c r="E15" s="550"/>
      <c r="F15" s="550"/>
      <c r="G15" s="556"/>
      <c r="H15" s="556"/>
      <c r="I15" s="496"/>
      <c r="J15" s="494"/>
      <c r="K15" s="494"/>
      <c r="L15" s="1179"/>
      <c r="M15" s="1179"/>
      <c r="N15" s="486"/>
      <c r="O15" s="1185" t="s">
        <v>751</v>
      </c>
      <c r="P15" s="1183" t="s">
        <v>256</v>
      </c>
      <c r="Q15" s="1184"/>
      <c r="R15" s="1161" t="s">
        <v>633</v>
      </c>
      <c r="S15" s="1161"/>
      <c r="T15" s="1162"/>
      <c r="U15" s="1164"/>
      <c r="V15" s="1177"/>
      <c r="W15" s="1104"/>
      <c r="X15" s="550"/>
      <c r="Y15" s="550"/>
      <c r="Z15" s="550"/>
      <c r="AA15" s="550"/>
      <c r="AB15" s="550"/>
      <c r="AC15" s="550"/>
      <c r="AD15" s="550"/>
      <c r="AE15" s="550"/>
      <c r="AF15" s="550"/>
      <c r="AG15" s="550"/>
      <c r="AH15" s="550"/>
    </row>
    <row r="16" spans="1:34" ht="33.75">
      <c r="J16" s="446"/>
      <c r="K16" s="446"/>
      <c r="L16" s="1179"/>
      <c r="M16" s="1179"/>
      <c r="N16" s="485"/>
      <c r="O16" s="1186"/>
      <c r="P16" s="500" t="s">
        <v>744</v>
      </c>
      <c r="Q16" s="500" t="s">
        <v>745</v>
      </c>
      <c r="R16" s="501" t="s">
        <v>259</v>
      </c>
      <c r="S16" s="1174" t="s">
        <v>258</v>
      </c>
      <c r="T16" s="1175"/>
      <c r="U16" s="1165"/>
      <c r="V16" s="1178"/>
      <c r="W16" s="1104"/>
    </row>
    <row r="17" spans="1:35">
      <c r="J17" s="446"/>
      <c r="K17" s="454">
        <v>1</v>
      </c>
      <c r="L17" s="490" t="s">
        <v>89</v>
      </c>
      <c r="M17" s="490" t="s">
        <v>48</v>
      </c>
      <c r="N17" s="461" t="s">
        <v>48</v>
      </c>
      <c r="O17" s="452">
        <f ca="1">OFFSET(O17,0,-1)+1</f>
        <v>3</v>
      </c>
      <c r="P17" s="452">
        <f ca="1">OFFSET(P17,0,-1)+1</f>
        <v>4</v>
      </c>
      <c r="Q17" s="452">
        <f ca="1">OFFSET(Q17,0,-1)+1</f>
        <v>5</v>
      </c>
      <c r="R17" s="452">
        <f ca="1">OFFSET(R17,0,-1)+1</f>
        <v>6</v>
      </c>
      <c r="S17" s="1168">
        <f ca="1">OFFSET(S17,0,-1)+1</f>
        <v>7</v>
      </c>
      <c r="T17" s="1168"/>
      <c r="U17" s="452">
        <f ca="1">OFFSET(U17,0,-2)+1</f>
        <v>8</v>
      </c>
      <c r="V17" s="616">
        <f ca="1">OFFSET(V17,0,-1)</f>
        <v>8</v>
      </c>
      <c r="W17" s="452">
        <f ca="1">OFFSET(W17,0,-1)+1</f>
        <v>9</v>
      </c>
    </row>
    <row r="18" spans="1:35" ht="22.5">
      <c r="A18" s="1152">
        <v>1</v>
      </c>
      <c r="B18" s="923"/>
      <c r="C18" s="923"/>
      <c r="D18" s="923"/>
      <c r="E18" s="924"/>
      <c r="F18" s="925"/>
      <c r="G18" s="925"/>
      <c r="H18" s="925"/>
      <c r="I18" s="926"/>
      <c r="J18" s="921"/>
      <c r="K18" s="928"/>
      <c r="L18" s="558">
        <f>mergeValue(A18)</f>
        <v>1</v>
      </c>
      <c r="M18" s="606" t="s">
        <v>19</v>
      </c>
      <c r="N18" s="545"/>
      <c r="O18" s="1195"/>
      <c r="P18" s="1195"/>
      <c r="Q18" s="1195"/>
      <c r="R18" s="1195"/>
      <c r="S18" s="1195"/>
      <c r="T18" s="1195"/>
      <c r="U18" s="1195"/>
      <c r="V18" s="1195"/>
      <c r="W18" s="595" t="s">
        <v>637</v>
      </c>
    </row>
    <row r="19" spans="1:35" ht="22.5">
      <c r="A19" s="1152"/>
      <c r="B19" s="1152">
        <v>1</v>
      </c>
      <c r="C19" s="923"/>
      <c r="D19" s="923"/>
      <c r="E19" s="925"/>
      <c r="F19" s="925"/>
      <c r="G19" s="925"/>
      <c r="H19" s="925"/>
      <c r="I19" s="920"/>
      <c r="J19" s="919"/>
      <c r="K19" s="922"/>
      <c r="L19" s="558" t="str">
        <f>mergeValue(A19) &amp;"."&amp; mergeValue(B19)</f>
        <v>1.1</v>
      </c>
      <c r="M19" s="511" t="s">
        <v>15</v>
      </c>
      <c r="N19" s="545"/>
      <c r="O19" s="1195"/>
      <c r="P19" s="1195"/>
      <c r="Q19" s="1195"/>
      <c r="R19" s="1195"/>
      <c r="S19" s="1195"/>
      <c r="T19" s="1195"/>
      <c r="U19" s="1195"/>
      <c r="V19" s="1195"/>
      <c r="W19" s="595" t="s">
        <v>459</v>
      </c>
    </row>
    <row r="20" spans="1:35" ht="22.5">
      <c r="A20" s="1152"/>
      <c r="B20" s="1152"/>
      <c r="C20" s="1152">
        <v>1</v>
      </c>
      <c r="D20" s="923"/>
      <c r="E20" s="925"/>
      <c r="F20" s="925"/>
      <c r="G20" s="925"/>
      <c r="H20" s="925"/>
      <c r="I20" s="927"/>
      <c r="J20" s="919"/>
      <c r="K20" s="922"/>
      <c r="L20" s="558" t="str">
        <f>mergeValue(A20) &amp;"."&amp; mergeValue(B20)&amp;"."&amp; mergeValue(C20)</f>
        <v>1.1.1</v>
      </c>
      <c r="M20" s="512" t="s">
        <v>6</v>
      </c>
      <c r="N20" s="545"/>
      <c r="O20" s="1195"/>
      <c r="P20" s="1195"/>
      <c r="Q20" s="1195"/>
      <c r="R20" s="1195"/>
      <c r="S20" s="1195"/>
      <c r="T20" s="1195"/>
      <c r="U20" s="1195"/>
      <c r="V20" s="1195"/>
      <c r="W20" s="595" t="s">
        <v>612</v>
      </c>
    </row>
    <row r="21" spans="1:35" ht="22.5">
      <c r="A21" s="1152"/>
      <c r="B21" s="1152"/>
      <c r="C21" s="1152"/>
      <c r="D21" s="1152">
        <v>1</v>
      </c>
      <c r="E21" s="925"/>
      <c r="F21" s="925"/>
      <c r="G21" s="925"/>
      <c r="H21" s="925"/>
      <c r="I21" s="927"/>
      <c r="J21" s="919"/>
      <c r="K21" s="922"/>
      <c r="L21" s="558" t="str">
        <f>mergeValue(A21) &amp;"."&amp; mergeValue(B21)&amp;"."&amp; mergeValue(C21)&amp;"."&amp; mergeValue(D21)</f>
        <v>1.1.1.1</v>
      </c>
      <c r="M21" s="513" t="s">
        <v>21</v>
      </c>
      <c r="N21" s="545"/>
      <c r="O21" s="1195"/>
      <c r="P21" s="1195"/>
      <c r="Q21" s="1195"/>
      <c r="R21" s="1195"/>
      <c r="S21" s="1195"/>
      <c r="T21" s="1195"/>
      <c r="U21" s="1195"/>
      <c r="V21" s="1195"/>
      <c r="W21" s="595" t="s">
        <v>613</v>
      </c>
    </row>
    <row r="22" spans="1:35" ht="11.25" hidden="1" customHeight="1">
      <c r="A22" s="1152"/>
      <c r="B22" s="1152"/>
      <c r="C22" s="1152"/>
      <c r="D22" s="1152"/>
      <c r="E22" s="1152">
        <v>1</v>
      </c>
      <c r="F22" s="925"/>
      <c r="G22" s="925"/>
      <c r="H22" s="923">
        <v>1</v>
      </c>
      <c r="I22" s="1152">
        <v>1</v>
      </c>
      <c r="J22" s="925"/>
      <c r="K22" s="930"/>
      <c r="L22" s="558"/>
      <c r="M22" s="519"/>
      <c r="N22" s="546"/>
      <c r="O22" s="596"/>
      <c r="P22" s="596"/>
      <c r="Q22" s="596"/>
      <c r="R22" s="596"/>
      <c r="S22" s="596"/>
      <c r="T22" s="596"/>
      <c r="U22" s="596"/>
      <c r="V22" s="473"/>
      <c r="W22" s="524"/>
    </row>
    <row r="23" spans="1:35" ht="90">
      <c r="A23" s="1152"/>
      <c r="B23" s="1152"/>
      <c r="C23" s="1152"/>
      <c r="D23" s="1152"/>
      <c r="E23" s="1152"/>
      <c r="F23" s="1152">
        <v>1</v>
      </c>
      <c r="G23" s="923"/>
      <c r="H23" s="923"/>
      <c r="I23" s="1152"/>
      <c r="J23" s="1152">
        <v>1</v>
      </c>
      <c r="K23" s="931"/>
      <c r="L23" s="558" t="str">
        <f>mergeValue(A23) &amp;"."&amp; mergeValue(B23)&amp;"."&amp; mergeValue(C23)&amp;"."&amp; mergeValue(D23)&amp;"."&amp;  mergeValue(F23)</f>
        <v>1.1.1.1.1</v>
      </c>
      <c r="M23" s="520" t="s">
        <v>9</v>
      </c>
      <c r="N23" s="546"/>
      <c r="O23" s="1154"/>
      <c r="P23" s="1154"/>
      <c r="Q23" s="1154"/>
      <c r="R23" s="1154"/>
      <c r="S23" s="1154"/>
      <c r="T23" s="1154"/>
      <c r="U23" s="1154"/>
      <c r="V23" s="1154"/>
      <c r="W23" s="595" t="s">
        <v>614</v>
      </c>
      <c r="Y23" s="469" t="str">
        <f>strCheckUnique(Z23:Z26)</f>
        <v/>
      </c>
      <c r="AA23" s="469"/>
    </row>
    <row r="24" spans="1:35" ht="189" customHeight="1">
      <c r="A24" s="1152"/>
      <c r="B24" s="1152"/>
      <c r="C24" s="1152"/>
      <c r="D24" s="1152"/>
      <c r="E24" s="1152"/>
      <c r="F24" s="1152"/>
      <c r="G24" s="923">
        <v>1</v>
      </c>
      <c r="H24" s="923"/>
      <c r="I24" s="1152"/>
      <c r="J24" s="1152"/>
      <c r="K24" s="931">
        <v>1</v>
      </c>
      <c r="L24" s="558" t="str">
        <f>mergeValue(A24) &amp;"."&amp; mergeValue(B24)&amp;"."&amp; mergeValue(C24)&amp;"."&amp; mergeValue(D24)&amp;"."&amp; mergeValue(F24)&amp;"."&amp; mergeValue(G24)</f>
        <v>1.1.1.1.1.1</v>
      </c>
      <c r="M24" s="1034"/>
      <c r="N24" s="551"/>
      <c r="O24" s="527"/>
      <c r="P24" s="527"/>
      <c r="Q24" s="1059"/>
      <c r="R24" s="1187"/>
      <c r="S24" s="1159" t="s">
        <v>81</v>
      </c>
      <c r="T24" s="1187"/>
      <c r="U24" s="1159" t="s">
        <v>82</v>
      </c>
      <c r="V24" s="543"/>
      <c r="W24" s="1169" t="s">
        <v>638</v>
      </c>
      <c r="X24" s="465" t="str">
        <f>strCheckDate(O25:V25)</f>
        <v/>
      </c>
      <c r="Y24" s="469"/>
      <c r="Z24" s="469" t="str">
        <f>IF(M24="","",M24 )</f>
        <v/>
      </c>
      <c r="AA24" s="469"/>
      <c r="AB24" s="469"/>
      <c r="AC24" s="469"/>
    </row>
    <row r="25" spans="1:35" ht="11.25" hidden="1">
      <c r="A25" s="1152"/>
      <c r="B25" s="1152"/>
      <c r="C25" s="1152"/>
      <c r="D25" s="1152"/>
      <c r="E25" s="1152"/>
      <c r="F25" s="1152"/>
      <c r="G25" s="923"/>
      <c r="H25" s="923"/>
      <c r="I25" s="1152"/>
      <c r="J25" s="1152"/>
      <c r="K25" s="931"/>
      <c r="L25" s="565"/>
      <c r="M25" s="611"/>
      <c r="N25" s="551"/>
      <c r="O25" s="527"/>
      <c r="P25" s="527"/>
      <c r="Q25" s="549" t="str">
        <f>R24 &amp; "-" &amp; T24</f>
        <v>-</v>
      </c>
      <c r="R25" s="1158"/>
      <c r="S25" s="1159"/>
      <c r="T25" s="1158"/>
      <c r="U25" s="1159"/>
      <c r="V25" s="543"/>
      <c r="W25" s="1170"/>
    </row>
    <row r="26" spans="1:35" s="440" customFormat="1" ht="15" customHeight="1">
      <c r="A26" s="1152"/>
      <c r="B26" s="1152"/>
      <c r="C26" s="1152"/>
      <c r="D26" s="1152"/>
      <c r="E26" s="1152"/>
      <c r="F26" s="1152"/>
      <c r="G26" s="925"/>
      <c r="H26" s="923"/>
      <c r="I26" s="1152"/>
      <c r="J26" s="1152"/>
      <c r="K26" s="930"/>
      <c r="L26" s="503"/>
      <c r="M26" s="521" t="s">
        <v>24</v>
      </c>
      <c r="N26" s="516"/>
      <c r="O26" s="510"/>
      <c r="P26" s="510"/>
      <c r="Q26" s="510"/>
      <c r="R26" s="538"/>
      <c r="S26" s="529"/>
      <c r="T26" s="528"/>
      <c r="U26" s="516"/>
      <c r="V26" s="525"/>
      <c r="W26" s="1171"/>
      <c r="X26" s="466"/>
      <c r="Y26" s="466"/>
      <c r="Z26" s="466"/>
      <c r="AA26" s="466"/>
      <c r="AB26" s="466"/>
      <c r="AC26" s="466"/>
      <c r="AD26" s="466"/>
      <c r="AE26" s="466"/>
      <c r="AF26" s="466"/>
      <c r="AG26" s="466"/>
      <c r="AH26" s="466"/>
    </row>
    <row r="27" spans="1:35" s="440" customFormat="1" ht="15" customHeight="1">
      <c r="A27" s="1152"/>
      <c r="B27" s="1152"/>
      <c r="C27" s="1152"/>
      <c r="D27" s="1152"/>
      <c r="E27" s="1152"/>
      <c r="F27" s="925"/>
      <c r="G27" s="925"/>
      <c r="H27" s="923"/>
      <c r="I27" s="1152"/>
      <c r="J27" s="925"/>
      <c r="K27" s="930"/>
      <c r="L27" s="503"/>
      <c r="M27" s="516" t="s">
        <v>10</v>
      </c>
      <c r="N27" s="515"/>
      <c r="O27" s="510"/>
      <c r="P27" s="510"/>
      <c r="Q27" s="510"/>
      <c r="R27" s="538"/>
      <c r="S27" s="529"/>
      <c r="T27" s="528"/>
      <c r="U27" s="515"/>
      <c r="V27" s="529"/>
      <c r="W27" s="525"/>
      <c r="X27" s="466"/>
      <c r="Y27" s="466"/>
      <c r="Z27" s="466"/>
      <c r="AA27" s="466"/>
      <c r="AB27" s="466"/>
      <c r="AC27" s="466"/>
      <c r="AD27" s="466"/>
      <c r="AE27" s="466"/>
      <c r="AF27" s="466"/>
      <c r="AG27" s="466"/>
      <c r="AH27" s="466"/>
    </row>
    <row r="28" spans="1:35" s="440" customFormat="1" ht="15" hidden="1" customHeight="1">
      <c r="A28" s="1152"/>
      <c r="B28" s="1152"/>
      <c r="C28" s="1152"/>
      <c r="D28" s="1152"/>
      <c r="E28" s="929"/>
      <c r="F28" s="925"/>
      <c r="G28" s="925"/>
      <c r="H28" s="925"/>
      <c r="I28" s="921"/>
      <c r="J28" s="918"/>
      <c r="K28" s="928"/>
      <c r="L28" s="503"/>
      <c r="M28" s="516"/>
      <c r="N28" s="516"/>
      <c r="O28" s="516"/>
      <c r="P28" s="516"/>
      <c r="Q28" s="516"/>
      <c r="R28" s="516"/>
      <c r="S28" s="516"/>
      <c r="T28" s="516"/>
      <c r="U28" s="516"/>
      <c r="V28" s="529"/>
      <c r="W28" s="525"/>
      <c r="X28" s="466"/>
      <c r="Y28" s="466"/>
      <c r="Z28" s="466"/>
      <c r="AA28" s="466"/>
      <c r="AB28" s="466"/>
      <c r="AC28" s="466"/>
      <c r="AD28" s="466"/>
      <c r="AE28" s="466"/>
      <c r="AF28" s="466"/>
      <c r="AG28" s="466"/>
      <c r="AH28" s="466"/>
      <c r="AI28" s="466"/>
    </row>
    <row r="29" spans="1:35" s="440" customFormat="1" ht="15" customHeight="1">
      <c r="A29" s="1152"/>
      <c r="B29" s="1152"/>
      <c r="C29" s="1152"/>
      <c r="D29" s="929"/>
      <c r="E29" s="929"/>
      <c r="F29" s="925"/>
      <c r="G29" s="925"/>
      <c r="H29" s="925"/>
      <c r="I29" s="921"/>
      <c r="J29" s="918"/>
      <c r="K29" s="928"/>
      <c r="L29" s="503"/>
      <c r="M29" s="515" t="s">
        <v>16</v>
      </c>
      <c r="N29" s="514"/>
      <c r="O29" s="510"/>
      <c r="P29" s="510"/>
      <c r="Q29" s="510"/>
      <c r="R29" s="538"/>
      <c r="S29" s="529"/>
      <c r="T29" s="528"/>
      <c r="U29" s="514"/>
      <c r="V29" s="529"/>
      <c r="W29" s="525"/>
      <c r="X29" s="466"/>
      <c r="Y29" s="466"/>
      <c r="Z29" s="466"/>
      <c r="AA29" s="466"/>
      <c r="AB29" s="466"/>
      <c r="AC29" s="466"/>
      <c r="AD29" s="466"/>
      <c r="AE29" s="466"/>
      <c r="AF29" s="466"/>
      <c r="AG29" s="466"/>
      <c r="AH29" s="466"/>
    </row>
    <row r="30" spans="1:35" s="440" customFormat="1" ht="15" customHeight="1">
      <c r="A30" s="1152"/>
      <c r="B30" s="1152"/>
      <c r="C30" s="929"/>
      <c r="D30" s="929"/>
      <c r="E30" s="929"/>
      <c r="F30" s="929"/>
      <c r="G30" s="934"/>
      <c r="H30" s="921"/>
      <c r="I30" s="932"/>
      <c r="J30" s="918"/>
      <c r="K30" s="933"/>
      <c r="L30" s="503"/>
      <c r="M30" s="514" t="s">
        <v>17</v>
      </c>
      <c r="N30" s="514"/>
      <c r="O30" s="510"/>
      <c r="P30" s="510"/>
      <c r="Q30" s="510"/>
      <c r="R30" s="538"/>
      <c r="S30" s="529"/>
      <c r="T30" s="528"/>
      <c r="U30" s="514"/>
      <c r="V30" s="529"/>
      <c r="W30" s="525"/>
      <c r="X30" s="466"/>
      <c r="Y30" s="466"/>
      <c r="Z30" s="466"/>
      <c r="AA30" s="466"/>
      <c r="AB30" s="466"/>
      <c r="AC30" s="466"/>
      <c r="AD30" s="466"/>
      <c r="AE30" s="466"/>
      <c r="AF30" s="466"/>
      <c r="AG30" s="466"/>
      <c r="AH30" s="466"/>
    </row>
    <row r="31" spans="1:35" s="440" customFormat="1" ht="15" customHeight="1">
      <c r="A31" s="1152"/>
      <c r="B31" s="929"/>
      <c r="C31" s="929"/>
      <c r="D31" s="929"/>
      <c r="E31" s="929"/>
      <c r="F31" s="929"/>
      <c r="G31" s="934"/>
      <c r="H31" s="921"/>
      <c r="I31" s="921"/>
      <c r="J31" s="918"/>
      <c r="K31" s="928"/>
      <c r="L31" s="503"/>
      <c r="M31" s="523" t="s">
        <v>18</v>
      </c>
      <c r="N31" s="514"/>
      <c r="O31" s="510"/>
      <c r="P31" s="510"/>
      <c r="Q31" s="510"/>
      <c r="R31" s="538"/>
      <c r="S31" s="529"/>
      <c r="T31" s="528"/>
      <c r="U31" s="514"/>
      <c r="V31" s="529"/>
      <c r="W31" s="525"/>
      <c r="X31" s="466"/>
      <c r="Y31" s="466"/>
      <c r="Z31" s="466"/>
      <c r="AA31" s="466"/>
      <c r="AB31" s="466"/>
      <c r="AC31" s="466"/>
      <c r="AD31" s="466"/>
      <c r="AE31" s="466"/>
      <c r="AF31" s="466"/>
      <c r="AG31" s="466"/>
      <c r="AH31" s="466"/>
    </row>
    <row r="32" spans="1:35" s="440" customFormat="1" ht="15" customHeight="1">
      <c r="A32" s="917"/>
      <c r="B32" s="917"/>
      <c r="C32" s="917"/>
      <c r="D32" s="917"/>
      <c r="E32" s="917"/>
      <c r="F32" s="917"/>
      <c r="G32" s="917"/>
      <c r="H32" s="917"/>
      <c r="I32" s="917"/>
      <c r="J32" s="917"/>
      <c r="K32" s="917"/>
      <c r="L32" s="503"/>
      <c r="M32" s="530" t="s">
        <v>294</v>
      </c>
      <c r="N32" s="514"/>
      <c r="O32" s="510"/>
      <c r="P32" s="510"/>
      <c r="Q32" s="510"/>
      <c r="R32" s="538"/>
      <c r="S32" s="529"/>
      <c r="T32" s="528"/>
      <c r="U32" s="514"/>
      <c r="V32" s="529"/>
      <c r="W32" s="525"/>
      <c r="X32" s="466"/>
      <c r="Y32" s="466"/>
      <c r="Z32" s="466"/>
      <c r="AA32" s="466"/>
      <c r="AB32" s="466"/>
      <c r="AC32" s="466"/>
      <c r="AD32" s="466"/>
      <c r="AE32" s="466"/>
      <c r="AF32" s="466"/>
      <c r="AG32" s="466"/>
      <c r="AH32" s="466"/>
    </row>
    <row r="33" spans="12:23" ht="3" customHeight="1">
      <c r="L33" s="450"/>
      <c r="M33" s="450"/>
      <c r="N33" s="450"/>
      <c r="O33" s="450"/>
      <c r="P33" s="450"/>
      <c r="Q33" s="450"/>
      <c r="R33" s="450"/>
      <c r="S33" s="450"/>
      <c r="T33" s="450"/>
      <c r="U33" s="450"/>
    </row>
    <row r="34" spans="12:23" ht="141.75" customHeight="1">
      <c r="L34" s="1">
        <v>1</v>
      </c>
      <c r="M34" s="1145" t="s">
        <v>639</v>
      </c>
      <c r="N34" s="1145"/>
      <c r="O34" s="1145"/>
      <c r="P34" s="1145"/>
      <c r="Q34" s="1145"/>
      <c r="R34" s="1145"/>
      <c r="S34" s="1145"/>
      <c r="T34" s="1145"/>
      <c r="U34" s="1145"/>
      <c r="V34" s="1145"/>
      <c r="W34" s="1145"/>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185" hidden="1" customWidth="1"/>
    <col min="2" max="4" width="3.7109375" style="173" hidden="1" customWidth="1"/>
    <col min="5" max="5" width="3.7109375" style="61" customWidth="1"/>
    <col min="6" max="6" width="9.7109375" style="36" customWidth="1"/>
    <col min="7" max="7" width="37.7109375" style="36" customWidth="1"/>
    <col min="8" max="8" width="66.85546875" style="36" customWidth="1"/>
    <col min="9" max="9" width="115.7109375" style="36" customWidth="1"/>
    <col min="10" max="11" width="10.5703125" style="173"/>
    <col min="12" max="12" width="11.140625" style="173" customWidth="1"/>
    <col min="13" max="20" width="10.5703125" style="173"/>
    <col min="21" max="16384" width="10.5703125" style="36"/>
  </cols>
  <sheetData>
    <row r="1" spans="1:20" ht="3" customHeight="1">
      <c r="A1" s="185" t="s">
        <v>65</v>
      </c>
    </row>
    <row r="2" spans="1:20" ht="22.5">
      <c r="F2" s="1146" t="s">
        <v>473</v>
      </c>
      <c r="G2" s="1147"/>
      <c r="H2" s="1148"/>
      <c r="I2" s="404"/>
    </row>
    <row r="3" spans="1:20" ht="3" customHeight="1"/>
    <row r="4" spans="1:20" s="162" customFormat="1" ht="11.25">
      <c r="A4" s="184"/>
      <c r="B4" s="184"/>
      <c r="C4" s="184"/>
      <c r="D4" s="184"/>
      <c r="F4" s="1104" t="s">
        <v>436</v>
      </c>
      <c r="G4" s="1104"/>
      <c r="H4" s="1104"/>
      <c r="I4" s="1149" t="s">
        <v>437</v>
      </c>
      <c r="J4" s="184"/>
      <c r="K4" s="184"/>
      <c r="L4" s="184"/>
      <c r="M4" s="184"/>
      <c r="N4" s="184"/>
      <c r="O4" s="184"/>
      <c r="P4" s="184"/>
      <c r="Q4" s="184"/>
      <c r="R4" s="184"/>
      <c r="S4" s="184"/>
      <c r="T4" s="184"/>
    </row>
    <row r="5" spans="1:20" s="162" customFormat="1" ht="11.25" customHeight="1">
      <c r="A5" s="184"/>
      <c r="B5" s="184"/>
      <c r="C5" s="184"/>
      <c r="D5" s="184"/>
      <c r="F5" s="288" t="s">
        <v>88</v>
      </c>
      <c r="G5" s="306" t="s">
        <v>439</v>
      </c>
      <c r="H5" s="287" t="s">
        <v>424</v>
      </c>
      <c r="I5" s="1149"/>
      <c r="J5" s="184"/>
      <c r="K5" s="184"/>
      <c r="L5" s="184"/>
      <c r="M5" s="184"/>
      <c r="N5" s="184"/>
      <c r="O5" s="184"/>
      <c r="P5" s="184"/>
      <c r="Q5" s="184"/>
      <c r="R5" s="184"/>
      <c r="S5" s="184"/>
      <c r="T5" s="184"/>
    </row>
    <row r="6" spans="1:20" s="162" customFormat="1" ht="12" customHeight="1">
      <c r="A6" s="184"/>
      <c r="B6" s="184"/>
      <c r="C6" s="184"/>
      <c r="D6" s="184"/>
      <c r="F6" s="289" t="s">
        <v>89</v>
      </c>
      <c r="G6" s="291">
        <v>2</v>
      </c>
      <c r="H6" s="292">
        <v>3</v>
      </c>
      <c r="I6" s="290">
        <v>4</v>
      </c>
      <c r="J6" s="184">
        <v>4</v>
      </c>
      <c r="K6" s="184"/>
      <c r="L6" s="184"/>
      <c r="M6" s="184"/>
      <c r="N6" s="184"/>
      <c r="O6" s="184"/>
      <c r="P6" s="184"/>
      <c r="Q6" s="184"/>
      <c r="R6" s="184"/>
      <c r="S6" s="184"/>
      <c r="T6" s="184"/>
    </row>
    <row r="7" spans="1:20" s="162" customFormat="1" ht="18.75">
      <c r="A7" s="184"/>
      <c r="B7" s="184"/>
      <c r="C7" s="184"/>
      <c r="D7" s="184"/>
      <c r="F7" s="304">
        <v>1</v>
      </c>
      <c r="G7" s="386" t="s">
        <v>474</v>
      </c>
      <c r="H7" s="286" t="str">
        <f>IF(dateCh="","",dateCh)</f>
        <v>27.11.2020</v>
      </c>
      <c r="I7" s="167" t="s">
        <v>475</v>
      </c>
      <c r="J7" s="303"/>
      <c r="K7" s="184"/>
      <c r="L7" s="184"/>
      <c r="M7" s="184"/>
      <c r="N7" s="184"/>
      <c r="O7" s="184"/>
      <c r="P7" s="184"/>
      <c r="Q7" s="184"/>
      <c r="R7" s="184"/>
      <c r="S7" s="184"/>
      <c r="T7" s="184"/>
    </row>
    <row r="8" spans="1:20" s="162" customFormat="1" ht="45">
      <c r="A8" s="1150">
        <v>1</v>
      </c>
      <c r="B8" s="184"/>
      <c r="C8" s="184"/>
      <c r="D8" s="184"/>
      <c r="F8" s="304" t="str">
        <f>"2." &amp;mergeValue(A8)</f>
        <v>2.1</v>
      </c>
      <c r="G8" s="386" t="s">
        <v>476</v>
      </c>
      <c r="H8" s="286"/>
      <c r="I8" s="167" t="s">
        <v>569</v>
      </c>
      <c r="J8" s="303"/>
      <c r="K8" s="184"/>
      <c r="L8" s="184"/>
      <c r="M8" s="184"/>
      <c r="N8" s="184"/>
      <c r="O8" s="184"/>
      <c r="P8" s="184"/>
      <c r="Q8" s="184"/>
      <c r="R8" s="184"/>
      <c r="S8" s="184"/>
      <c r="T8" s="184"/>
    </row>
    <row r="9" spans="1:20" s="162" customFormat="1" ht="22.5">
      <c r="A9" s="1150"/>
      <c r="B9" s="184"/>
      <c r="C9" s="184"/>
      <c r="D9" s="184"/>
      <c r="F9" s="304" t="str">
        <f>"3." &amp;mergeValue(A9)</f>
        <v>3.1</v>
      </c>
      <c r="G9" s="386" t="s">
        <v>477</v>
      </c>
      <c r="H9" s="286"/>
      <c r="I9" s="167" t="s">
        <v>568</v>
      </c>
      <c r="J9" s="303"/>
      <c r="K9" s="184"/>
      <c r="L9" s="184"/>
      <c r="M9" s="184"/>
      <c r="N9" s="184"/>
      <c r="O9" s="184"/>
      <c r="P9" s="184"/>
      <c r="Q9" s="184"/>
      <c r="R9" s="184"/>
      <c r="S9" s="184"/>
      <c r="T9" s="184"/>
    </row>
    <row r="10" spans="1:20" s="162" customFormat="1" ht="22.5">
      <c r="A10" s="1150"/>
      <c r="B10" s="184"/>
      <c r="C10" s="184"/>
      <c r="D10" s="184"/>
      <c r="F10" s="304" t="str">
        <f>"4."&amp;mergeValue(A10)</f>
        <v>4.1</v>
      </c>
      <c r="G10" s="386" t="s">
        <v>478</v>
      </c>
      <c r="H10" s="287" t="s">
        <v>440</v>
      </c>
      <c r="I10" s="167"/>
      <c r="J10" s="303"/>
      <c r="K10" s="184"/>
      <c r="L10" s="184"/>
      <c r="M10" s="184"/>
      <c r="N10" s="184"/>
      <c r="O10" s="184"/>
      <c r="P10" s="184"/>
      <c r="Q10" s="184"/>
      <c r="R10" s="184"/>
      <c r="S10" s="184"/>
      <c r="T10" s="184"/>
    </row>
    <row r="11" spans="1:20" s="162" customFormat="1" ht="18.75">
      <c r="A11" s="1150"/>
      <c r="B11" s="1150">
        <v>1</v>
      </c>
      <c r="C11" s="313"/>
      <c r="D11" s="313"/>
      <c r="F11" s="304" t="str">
        <f>"4."&amp;mergeValue(A11) &amp;"."&amp;mergeValue(B11)</f>
        <v>4.1.1</v>
      </c>
      <c r="G11" s="293" t="s">
        <v>571</v>
      </c>
      <c r="H11" s="286" t="str">
        <f>IF(region_name="","",region_name)</f>
        <v>Ханты-Мансийский автономный округ</v>
      </c>
      <c r="I11" s="167" t="s">
        <v>481</v>
      </c>
      <c r="J11" s="303"/>
      <c r="K11" s="184"/>
      <c r="L11" s="184"/>
      <c r="M11" s="184"/>
      <c r="N11" s="184"/>
      <c r="O11" s="184"/>
      <c r="P11" s="184"/>
      <c r="Q11" s="184"/>
      <c r="R11" s="184"/>
      <c r="S11" s="184"/>
      <c r="T11" s="184"/>
    </row>
    <row r="12" spans="1:20" s="162" customFormat="1" ht="22.5">
      <c r="A12" s="1150"/>
      <c r="B12" s="1150"/>
      <c r="C12" s="1150">
        <v>1</v>
      </c>
      <c r="D12" s="313"/>
      <c r="F12" s="304" t="str">
        <f>"4."&amp;mergeValue(A12) &amp;"."&amp;mergeValue(B12)&amp;"."&amp;mergeValue(C12)</f>
        <v>4.1.1.1</v>
      </c>
      <c r="G12" s="310" t="s">
        <v>479</v>
      </c>
      <c r="H12" s="286"/>
      <c r="I12" s="167" t="s">
        <v>482</v>
      </c>
      <c r="J12" s="303"/>
      <c r="K12" s="184"/>
      <c r="L12" s="184"/>
      <c r="M12" s="184"/>
      <c r="N12" s="184"/>
      <c r="O12" s="184"/>
      <c r="P12" s="184"/>
      <c r="Q12" s="184"/>
      <c r="R12" s="184"/>
      <c r="S12" s="184"/>
      <c r="T12" s="184"/>
    </row>
    <row r="13" spans="1:20" s="162" customFormat="1" ht="39" customHeight="1">
      <c r="A13" s="1150"/>
      <c r="B13" s="1150"/>
      <c r="C13" s="1150"/>
      <c r="D13" s="313">
        <v>1</v>
      </c>
      <c r="F13" s="304" t="str">
        <f>"4."&amp;mergeValue(A13) &amp;"."&amp;mergeValue(B13)&amp;"."&amp;mergeValue(C13)&amp;"."&amp;mergeValue(D13)</f>
        <v>4.1.1.1.1</v>
      </c>
      <c r="G13" s="389" t="s">
        <v>480</v>
      </c>
      <c r="H13" s="286"/>
      <c r="I13" s="1151" t="s">
        <v>570</v>
      </c>
      <c r="J13" s="303"/>
      <c r="K13" s="184"/>
      <c r="L13" s="184"/>
      <c r="M13" s="184"/>
      <c r="N13" s="184"/>
      <c r="O13" s="184"/>
      <c r="P13" s="184"/>
      <c r="Q13" s="184"/>
      <c r="R13" s="184"/>
      <c r="S13" s="184"/>
      <c r="T13" s="184"/>
    </row>
    <row r="14" spans="1:20" s="162" customFormat="1" ht="18.75">
      <c r="A14" s="1150"/>
      <c r="B14" s="1150"/>
      <c r="C14" s="1150"/>
      <c r="D14" s="313"/>
      <c r="F14" s="307"/>
      <c r="G14" s="122" t="s">
        <v>3</v>
      </c>
      <c r="H14" s="312"/>
      <c r="I14" s="1151"/>
      <c r="J14" s="303"/>
      <c r="K14" s="184"/>
      <c r="L14" s="184"/>
      <c r="M14" s="184"/>
      <c r="N14" s="184"/>
      <c r="O14" s="184"/>
      <c r="P14" s="184"/>
      <c r="Q14" s="184"/>
      <c r="R14" s="184"/>
      <c r="S14" s="184"/>
      <c r="T14" s="184"/>
    </row>
    <row r="15" spans="1:20" s="162" customFormat="1" ht="18.75">
      <c r="A15" s="1150"/>
      <c r="B15" s="1150"/>
      <c r="C15" s="313"/>
      <c r="D15" s="313"/>
      <c r="F15" s="390"/>
      <c r="G15" s="166" t="s">
        <v>385</v>
      </c>
      <c r="H15" s="391"/>
      <c r="I15" s="392"/>
      <c r="J15" s="303"/>
      <c r="K15" s="184"/>
      <c r="L15" s="184"/>
      <c r="M15" s="184"/>
      <c r="N15" s="184"/>
      <c r="O15" s="184"/>
      <c r="P15" s="184"/>
      <c r="Q15" s="184"/>
      <c r="R15" s="184"/>
      <c r="S15" s="184"/>
      <c r="T15" s="184"/>
    </row>
    <row r="16" spans="1:20" s="162" customFormat="1" ht="18.75">
      <c r="A16" s="1150"/>
      <c r="B16" s="184"/>
      <c r="C16" s="184"/>
      <c r="D16" s="184"/>
      <c r="F16" s="307"/>
      <c r="G16" s="127" t="s">
        <v>488</v>
      </c>
      <c r="H16" s="308"/>
      <c r="I16" s="309"/>
      <c r="J16" s="303"/>
      <c r="K16" s="184"/>
      <c r="L16" s="184"/>
      <c r="M16" s="184"/>
      <c r="N16" s="184"/>
      <c r="O16" s="184"/>
      <c r="P16" s="184"/>
      <c r="Q16" s="184"/>
      <c r="R16" s="184"/>
      <c r="S16" s="184"/>
      <c r="T16" s="184"/>
    </row>
    <row r="17" spans="1:20" s="162" customFormat="1" ht="18.75">
      <c r="A17" s="184"/>
      <c r="B17" s="184"/>
      <c r="C17" s="184"/>
      <c r="D17" s="184"/>
      <c r="F17" s="307"/>
      <c r="G17" s="137" t="s">
        <v>487</v>
      </c>
      <c r="H17" s="308"/>
      <c r="I17" s="309"/>
      <c r="J17" s="303"/>
      <c r="K17" s="184"/>
      <c r="L17" s="184"/>
      <c r="M17" s="184"/>
      <c r="N17" s="184"/>
      <c r="O17" s="184"/>
      <c r="P17" s="184"/>
      <c r="Q17" s="184"/>
      <c r="R17" s="184"/>
      <c r="S17" s="184"/>
      <c r="T17" s="184"/>
    </row>
    <row r="18" spans="1:20" s="295" customFormat="1" ht="3" customHeight="1">
      <c r="A18" s="296"/>
      <c r="B18" s="296"/>
      <c r="C18" s="296"/>
      <c r="D18" s="296"/>
      <c r="F18" s="314"/>
      <c r="G18" s="315"/>
      <c r="H18" s="316"/>
      <c r="I18" s="317"/>
      <c r="J18" s="296"/>
      <c r="K18" s="296"/>
      <c r="L18" s="296"/>
      <c r="M18" s="296"/>
      <c r="N18" s="296"/>
      <c r="O18" s="296"/>
      <c r="P18" s="296"/>
      <c r="Q18" s="296"/>
      <c r="R18" s="296"/>
      <c r="S18" s="296"/>
      <c r="T18" s="296"/>
    </row>
    <row r="19" spans="1:20" s="295" customFormat="1" ht="15" customHeight="1">
      <c r="A19" s="296"/>
      <c r="B19" s="296"/>
      <c r="C19" s="296"/>
      <c r="D19" s="296"/>
      <c r="F19" s="294"/>
      <c r="G19" s="1145" t="s">
        <v>572</v>
      </c>
      <c r="H19" s="1145"/>
      <c r="I19" s="196"/>
      <c r="J19" s="296"/>
      <c r="K19" s="296"/>
      <c r="L19" s="296"/>
      <c r="M19" s="296"/>
      <c r="N19" s="296"/>
      <c r="O19" s="296"/>
      <c r="P19" s="296"/>
      <c r="Q19" s="296"/>
      <c r="R19" s="296"/>
      <c r="S19" s="296"/>
      <c r="T19" s="29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5" hidden="1" customWidth="1"/>
    <col min="7" max="8" width="11.140625" style="471" hidden="1" customWidth="1"/>
    <col min="9" max="9" width="3.7109375" style="448" customWidth="1"/>
    <col min="10" max="11" width="3.7109375" style="447" customWidth="1"/>
    <col min="12" max="12" width="12.7109375" style="441" customWidth="1"/>
    <col min="13" max="13" width="44.7109375" style="441" customWidth="1"/>
    <col min="14" max="14" width="1.7109375" style="441" hidden="1" customWidth="1"/>
    <col min="15" max="21" width="23.7109375" style="441" hidden="1" customWidth="1"/>
    <col min="22" max="22" width="1.7109375" style="441" hidden="1" customWidth="1"/>
    <col min="23" max="23" width="11.7109375" style="441" customWidth="1"/>
    <col min="24" max="24" width="3.7109375" style="441" customWidth="1"/>
    <col min="25" max="25" width="11.7109375" style="441" customWidth="1"/>
    <col min="26" max="26" width="8.5703125" style="441" hidden="1" customWidth="1"/>
    <col min="27" max="27" width="4.7109375" style="441" customWidth="1"/>
    <col min="28" max="28" width="115.7109375" style="441" customWidth="1"/>
    <col min="29" max="33" width="10.5703125" style="465"/>
    <col min="34" max="249" width="10.5703125" style="441"/>
    <col min="250" max="257" width="0" style="441" hidden="1" customWidth="1"/>
    <col min="258" max="260" width="3.7109375" style="441" customWidth="1"/>
    <col min="261" max="261" width="12.7109375" style="441" customWidth="1"/>
    <col min="262" max="262" width="47.42578125" style="441" customWidth="1"/>
    <col min="263" max="271" width="0" style="441" hidden="1" customWidth="1"/>
    <col min="272" max="272" width="11.7109375" style="441" customWidth="1"/>
    <col min="273" max="273" width="6.42578125" style="441" bestFit="1" customWidth="1"/>
    <col min="274" max="274" width="11.7109375" style="441" customWidth="1"/>
    <col min="275" max="275" width="0" style="441" hidden="1" customWidth="1"/>
    <col min="276" max="276" width="3.7109375" style="441" customWidth="1"/>
    <col min="277" max="277" width="11.140625" style="441" bestFit="1" customWidth="1"/>
    <col min="278" max="505" width="10.5703125" style="441"/>
    <col min="506" max="513" width="0" style="441" hidden="1" customWidth="1"/>
    <col min="514" max="516" width="3.7109375" style="441" customWidth="1"/>
    <col min="517" max="517" width="12.7109375" style="441" customWidth="1"/>
    <col min="518" max="518" width="47.42578125" style="441" customWidth="1"/>
    <col min="519" max="527" width="0" style="441" hidden="1" customWidth="1"/>
    <col min="528" max="528" width="11.7109375" style="441" customWidth="1"/>
    <col min="529" max="529" width="6.42578125" style="441" bestFit="1" customWidth="1"/>
    <col min="530" max="530" width="11.7109375" style="441" customWidth="1"/>
    <col min="531" max="531" width="0" style="441" hidden="1" customWidth="1"/>
    <col min="532" max="532" width="3.7109375" style="441" customWidth="1"/>
    <col min="533" max="533" width="11.140625" style="441" bestFit="1" customWidth="1"/>
    <col min="534" max="761" width="10.5703125" style="441"/>
    <col min="762" max="769" width="0" style="441" hidden="1" customWidth="1"/>
    <col min="770" max="772" width="3.7109375" style="441" customWidth="1"/>
    <col min="773" max="773" width="12.7109375" style="441" customWidth="1"/>
    <col min="774" max="774" width="47.42578125" style="441" customWidth="1"/>
    <col min="775" max="783" width="0" style="441" hidden="1" customWidth="1"/>
    <col min="784" max="784" width="11.7109375" style="441" customWidth="1"/>
    <col min="785" max="785" width="6.42578125" style="441" bestFit="1" customWidth="1"/>
    <col min="786" max="786" width="11.7109375" style="441" customWidth="1"/>
    <col min="787" max="787" width="0" style="441" hidden="1" customWidth="1"/>
    <col min="788" max="788" width="3.7109375" style="441" customWidth="1"/>
    <col min="789" max="789" width="11.140625" style="441" bestFit="1" customWidth="1"/>
    <col min="790" max="1017" width="10.5703125" style="441"/>
    <col min="1018" max="1025" width="0" style="441" hidden="1" customWidth="1"/>
    <col min="1026" max="1028" width="3.7109375" style="441" customWidth="1"/>
    <col min="1029" max="1029" width="12.7109375" style="441" customWidth="1"/>
    <col min="1030" max="1030" width="47.42578125" style="441" customWidth="1"/>
    <col min="1031" max="1039" width="0" style="441" hidden="1" customWidth="1"/>
    <col min="1040" max="1040" width="11.7109375" style="441" customWidth="1"/>
    <col min="1041" max="1041" width="6.42578125" style="441" bestFit="1" customWidth="1"/>
    <col min="1042" max="1042" width="11.7109375" style="441" customWidth="1"/>
    <col min="1043" max="1043" width="0" style="441" hidden="1" customWidth="1"/>
    <col min="1044" max="1044" width="3.7109375" style="441" customWidth="1"/>
    <col min="1045" max="1045" width="11.140625" style="441" bestFit="1" customWidth="1"/>
    <col min="1046" max="1273" width="10.5703125" style="441"/>
    <col min="1274" max="1281" width="0" style="441" hidden="1" customWidth="1"/>
    <col min="1282" max="1284" width="3.7109375" style="441" customWidth="1"/>
    <col min="1285" max="1285" width="12.7109375" style="441" customWidth="1"/>
    <col min="1286" max="1286" width="47.42578125" style="441" customWidth="1"/>
    <col min="1287" max="1295" width="0" style="441" hidden="1" customWidth="1"/>
    <col min="1296" max="1296" width="11.7109375" style="441" customWidth="1"/>
    <col min="1297" max="1297" width="6.42578125" style="441" bestFit="1" customWidth="1"/>
    <col min="1298" max="1298" width="11.7109375" style="441" customWidth="1"/>
    <col min="1299" max="1299" width="0" style="441" hidden="1" customWidth="1"/>
    <col min="1300" max="1300" width="3.7109375" style="441" customWidth="1"/>
    <col min="1301" max="1301" width="11.140625" style="441" bestFit="1" customWidth="1"/>
    <col min="1302" max="1529" width="10.5703125" style="441"/>
    <col min="1530" max="1537" width="0" style="441" hidden="1" customWidth="1"/>
    <col min="1538" max="1540" width="3.7109375" style="441" customWidth="1"/>
    <col min="1541" max="1541" width="12.7109375" style="441" customWidth="1"/>
    <col min="1542" max="1542" width="47.42578125" style="441" customWidth="1"/>
    <col min="1543" max="1551" width="0" style="441" hidden="1" customWidth="1"/>
    <col min="1552" max="1552" width="11.7109375" style="441" customWidth="1"/>
    <col min="1553" max="1553" width="6.42578125" style="441" bestFit="1" customWidth="1"/>
    <col min="1554" max="1554" width="11.7109375" style="441" customWidth="1"/>
    <col min="1555" max="1555" width="0" style="441" hidden="1" customWidth="1"/>
    <col min="1556" max="1556" width="3.7109375" style="441" customWidth="1"/>
    <col min="1557" max="1557" width="11.140625" style="441" bestFit="1" customWidth="1"/>
    <col min="1558" max="1785" width="10.5703125" style="441"/>
    <col min="1786" max="1793" width="0" style="441" hidden="1" customWidth="1"/>
    <col min="1794" max="1796" width="3.7109375" style="441" customWidth="1"/>
    <col min="1797" max="1797" width="12.7109375" style="441" customWidth="1"/>
    <col min="1798" max="1798" width="47.42578125" style="441" customWidth="1"/>
    <col min="1799" max="1807" width="0" style="441" hidden="1" customWidth="1"/>
    <col min="1808" max="1808" width="11.7109375" style="441" customWidth="1"/>
    <col min="1809" max="1809" width="6.42578125" style="441" bestFit="1" customWidth="1"/>
    <col min="1810" max="1810" width="11.7109375" style="441" customWidth="1"/>
    <col min="1811" max="1811" width="0" style="441" hidden="1" customWidth="1"/>
    <col min="1812" max="1812" width="3.7109375" style="441" customWidth="1"/>
    <col min="1813" max="1813" width="11.140625" style="441" bestFit="1" customWidth="1"/>
    <col min="1814" max="2041" width="10.5703125" style="441"/>
    <col min="2042" max="2049" width="0" style="441" hidden="1" customWidth="1"/>
    <col min="2050" max="2052" width="3.7109375" style="441" customWidth="1"/>
    <col min="2053" max="2053" width="12.7109375" style="441" customWidth="1"/>
    <col min="2054" max="2054" width="47.42578125" style="441" customWidth="1"/>
    <col min="2055" max="2063" width="0" style="441" hidden="1" customWidth="1"/>
    <col min="2064" max="2064" width="11.7109375" style="441" customWidth="1"/>
    <col min="2065" max="2065" width="6.42578125" style="441" bestFit="1" customWidth="1"/>
    <col min="2066" max="2066" width="11.7109375" style="441" customWidth="1"/>
    <col min="2067" max="2067" width="0" style="441" hidden="1" customWidth="1"/>
    <col min="2068" max="2068" width="3.7109375" style="441" customWidth="1"/>
    <col min="2069" max="2069" width="11.140625" style="441" bestFit="1" customWidth="1"/>
    <col min="2070" max="2297" width="10.5703125" style="441"/>
    <col min="2298" max="2305" width="0" style="441" hidden="1" customWidth="1"/>
    <col min="2306" max="2308" width="3.7109375" style="441" customWidth="1"/>
    <col min="2309" max="2309" width="12.7109375" style="441" customWidth="1"/>
    <col min="2310" max="2310" width="47.42578125" style="441" customWidth="1"/>
    <col min="2311" max="2319" width="0" style="441" hidden="1" customWidth="1"/>
    <col min="2320" max="2320" width="11.7109375" style="441" customWidth="1"/>
    <col min="2321" max="2321" width="6.42578125" style="441" bestFit="1" customWidth="1"/>
    <col min="2322" max="2322" width="11.7109375" style="441" customWidth="1"/>
    <col min="2323" max="2323" width="0" style="441" hidden="1" customWidth="1"/>
    <col min="2324" max="2324" width="3.7109375" style="441" customWidth="1"/>
    <col min="2325" max="2325" width="11.140625" style="441" bestFit="1" customWidth="1"/>
    <col min="2326" max="2553" width="10.5703125" style="441"/>
    <col min="2554" max="2561" width="0" style="441" hidden="1" customWidth="1"/>
    <col min="2562" max="2564" width="3.7109375" style="441" customWidth="1"/>
    <col min="2565" max="2565" width="12.7109375" style="441" customWidth="1"/>
    <col min="2566" max="2566" width="47.42578125" style="441" customWidth="1"/>
    <col min="2567" max="2575" width="0" style="441" hidden="1" customWidth="1"/>
    <col min="2576" max="2576" width="11.7109375" style="441" customWidth="1"/>
    <col min="2577" max="2577" width="6.42578125" style="441" bestFit="1" customWidth="1"/>
    <col min="2578" max="2578" width="11.7109375" style="441" customWidth="1"/>
    <col min="2579" max="2579" width="0" style="441" hidden="1" customWidth="1"/>
    <col min="2580" max="2580" width="3.7109375" style="441" customWidth="1"/>
    <col min="2581" max="2581" width="11.140625" style="441" bestFit="1" customWidth="1"/>
    <col min="2582" max="2809" width="10.5703125" style="441"/>
    <col min="2810" max="2817" width="0" style="441" hidden="1" customWidth="1"/>
    <col min="2818" max="2820" width="3.7109375" style="441" customWidth="1"/>
    <col min="2821" max="2821" width="12.7109375" style="441" customWidth="1"/>
    <col min="2822" max="2822" width="47.42578125" style="441" customWidth="1"/>
    <col min="2823" max="2831" width="0" style="441" hidden="1" customWidth="1"/>
    <col min="2832" max="2832" width="11.7109375" style="441" customWidth="1"/>
    <col min="2833" max="2833" width="6.42578125" style="441" bestFit="1" customWidth="1"/>
    <col min="2834" max="2834" width="11.7109375" style="441" customWidth="1"/>
    <col min="2835" max="2835" width="0" style="441" hidden="1" customWidth="1"/>
    <col min="2836" max="2836" width="3.7109375" style="441" customWidth="1"/>
    <col min="2837" max="2837" width="11.140625" style="441" bestFit="1" customWidth="1"/>
    <col min="2838" max="3065" width="10.5703125" style="441"/>
    <col min="3066" max="3073" width="0" style="441" hidden="1" customWidth="1"/>
    <col min="3074" max="3076" width="3.7109375" style="441" customWidth="1"/>
    <col min="3077" max="3077" width="12.7109375" style="441" customWidth="1"/>
    <col min="3078" max="3078" width="47.42578125" style="441" customWidth="1"/>
    <col min="3079" max="3087" width="0" style="441" hidden="1" customWidth="1"/>
    <col min="3088" max="3088" width="11.7109375" style="441" customWidth="1"/>
    <col min="3089" max="3089" width="6.42578125" style="441" bestFit="1" customWidth="1"/>
    <col min="3090" max="3090" width="11.7109375" style="441" customWidth="1"/>
    <col min="3091" max="3091" width="0" style="441" hidden="1" customWidth="1"/>
    <col min="3092" max="3092" width="3.7109375" style="441" customWidth="1"/>
    <col min="3093" max="3093" width="11.140625" style="441" bestFit="1" customWidth="1"/>
    <col min="3094" max="3321" width="10.5703125" style="441"/>
    <col min="3322" max="3329" width="0" style="441" hidden="1" customWidth="1"/>
    <col min="3330" max="3332" width="3.7109375" style="441" customWidth="1"/>
    <col min="3333" max="3333" width="12.7109375" style="441" customWidth="1"/>
    <col min="3334" max="3334" width="47.42578125" style="441" customWidth="1"/>
    <col min="3335" max="3343" width="0" style="441" hidden="1" customWidth="1"/>
    <col min="3344" max="3344" width="11.7109375" style="441" customWidth="1"/>
    <col min="3345" max="3345" width="6.42578125" style="441" bestFit="1" customWidth="1"/>
    <col min="3346" max="3346" width="11.7109375" style="441" customWidth="1"/>
    <col min="3347" max="3347" width="0" style="441" hidden="1" customWidth="1"/>
    <col min="3348" max="3348" width="3.7109375" style="441" customWidth="1"/>
    <col min="3349" max="3349" width="11.140625" style="441" bestFit="1" customWidth="1"/>
    <col min="3350" max="3577" width="10.5703125" style="441"/>
    <col min="3578" max="3585" width="0" style="441" hidden="1" customWidth="1"/>
    <col min="3586" max="3588" width="3.7109375" style="441" customWidth="1"/>
    <col min="3589" max="3589" width="12.7109375" style="441" customWidth="1"/>
    <col min="3590" max="3590" width="47.42578125" style="441" customWidth="1"/>
    <col min="3591" max="3599" width="0" style="441" hidden="1" customWidth="1"/>
    <col min="3600" max="3600" width="11.7109375" style="441" customWidth="1"/>
    <col min="3601" max="3601" width="6.42578125" style="441" bestFit="1" customWidth="1"/>
    <col min="3602" max="3602" width="11.7109375" style="441" customWidth="1"/>
    <col min="3603" max="3603" width="0" style="441" hidden="1" customWidth="1"/>
    <col min="3604" max="3604" width="3.7109375" style="441" customWidth="1"/>
    <col min="3605" max="3605" width="11.140625" style="441" bestFit="1" customWidth="1"/>
    <col min="3606" max="3833" width="10.5703125" style="441"/>
    <col min="3834" max="3841" width="0" style="441" hidden="1" customWidth="1"/>
    <col min="3842" max="3844" width="3.7109375" style="441" customWidth="1"/>
    <col min="3845" max="3845" width="12.7109375" style="441" customWidth="1"/>
    <col min="3846" max="3846" width="47.42578125" style="441" customWidth="1"/>
    <col min="3847" max="3855" width="0" style="441" hidden="1" customWidth="1"/>
    <col min="3856" max="3856" width="11.7109375" style="441" customWidth="1"/>
    <col min="3857" max="3857" width="6.42578125" style="441" bestFit="1" customWidth="1"/>
    <col min="3858" max="3858" width="11.7109375" style="441" customWidth="1"/>
    <col min="3859" max="3859" width="0" style="441" hidden="1" customWidth="1"/>
    <col min="3860" max="3860" width="3.7109375" style="441" customWidth="1"/>
    <col min="3861" max="3861" width="11.140625" style="441" bestFit="1" customWidth="1"/>
    <col min="3862" max="4089" width="10.5703125" style="441"/>
    <col min="4090" max="4097" width="0" style="441" hidden="1" customWidth="1"/>
    <col min="4098" max="4100" width="3.7109375" style="441" customWidth="1"/>
    <col min="4101" max="4101" width="12.7109375" style="441" customWidth="1"/>
    <col min="4102" max="4102" width="47.42578125" style="441" customWidth="1"/>
    <col min="4103" max="4111" width="0" style="441" hidden="1" customWidth="1"/>
    <col min="4112" max="4112" width="11.7109375" style="441" customWidth="1"/>
    <col min="4113" max="4113" width="6.42578125" style="441" bestFit="1" customWidth="1"/>
    <col min="4114" max="4114" width="11.7109375" style="441" customWidth="1"/>
    <col min="4115" max="4115" width="0" style="441" hidden="1" customWidth="1"/>
    <col min="4116" max="4116" width="3.7109375" style="441" customWidth="1"/>
    <col min="4117" max="4117" width="11.140625" style="441" bestFit="1" customWidth="1"/>
    <col min="4118" max="4345" width="10.5703125" style="441"/>
    <col min="4346" max="4353" width="0" style="441" hidden="1" customWidth="1"/>
    <col min="4354" max="4356" width="3.7109375" style="441" customWidth="1"/>
    <col min="4357" max="4357" width="12.7109375" style="441" customWidth="1"/>
    <col min="4358" max="4358" width="47.42578125" style="441" customWidth="1"/>
    <col min="4359" max="4367" width="0" style="441" hidden="1" customWidth="1"/>
    <col min="4368" max="4368" width="11.7109375" style="441" customWidth="1"/>
    <col min="4369" max="4369" width="6.42578125" style="441" bestFit="1" customWidth="1"/>
    <col min="4370" max="4370" width="11.7109375" style="441" customWidth="1"/>
    <col min="4371" max="4371" width="0" style="441" hidden="1" customWidth="1"/>
    <col min="4372" max="4372" width="3.7109375" style="441" customWidth="1"/>
    <col min="4373" max="4373" width="11.140625" style="441" bestFit="1" customWidth="1"/>
    <col min="4374" max="4601" width="10.5703125" style="441"/>
    <col min="4602" max="4609" width="0" style="441" hidden="1" customWidth="1"/>
    <col min="4610" max="4612" width="3.7109375" style="441" customWidth="1"/>
    <col min="4613" max="4613" width="12.7109375" style="441" customWidth="1"/>
    <col min="4614" max="4614" width="47.42578125" style="441" customWidth="1"/>
    <col min="4615" max="4623" width="0" style="441" hidden="1" customWidth="1"/>
    <col min="4624" max="4624" width="11.7109375" style="441" customWidth="1"/>
    <col min="4625" max="4625" width="6.42578125" style="441" bestFit="1" customWidth="1"/>
    <col min="4626" max="4626" width="11.7109375" style="441" customWidth="1"/>
    <col min="4627" max="4627" width="0" style="441" hidden="1" customWidth="1"/>
    <col min="4628" max="4628" width="3.7109375" style="441" customWidth="1"/>
    <col min="4629" max="4629" width="11.140625" style="441" bestFit="1" customWidth="1"/>
    <col min="4630" max="4857" width="10.5703125" style="441"/>
    <col min="4858" max="4865" width="0" style="441" hidden="1" customWidth="1"/>
    <col min="4866" max="4868" width="3.7109375" style="441" customWidth="1"/>
    <col min="4869" max="4869" width="12.7109375" style="441" customWidth="1"/>
    <col min="4870" max="4870" width="47.42578125" style="441" customWidth="1"/>
    <col min="4871" max="4879" width="0" style="441" hidden="1" customWidth="1"/>
    <col min="4880" max="4880" width="11.7109375" style="441" customWidth="1"/>
    <col min="4881" max="4881" width="6.42578125" style="441" bestFit="1" customWidth="1"/>
    <col min="4882" max="4882" width="11.7109375" style="441" customWidth="1"/>
    <col min="4883" max="4883" width="0" style="441" hidden="1" customWidth="1"/>
    <col min="4884" max="4884" width="3.7109375" style="441" customWidth="1"/>
    <col min="4885" max="4885" width="11.140625" style="441" bestFit="1" customWidth="1"/>
    <col min="4886" max="5113" width="10.5703125" style="441"/>
    <col min="5114" max="5121" width="0" style="441" hidden="1" customWidth="1"/>
    <col min="5122" max="5124" width="3.7109375" style="441" customWidth="1"/>
    <col min="5125" max="5125" width="12.7109375" style="441" customWidth="1"/>
    <col min="5126" max="5126" width="47.42578125" style="441" customWidth="1"/>
    <col min="5127" max="5135" width="0" style="441" hidden="1" customWidth="1"/>
    <col min="5136" max="5136" width="11.7109375" style="441" customWidth="1"/>
    <col min="5137" max="5137" width="6.42578125" style="441" bestFit="1" customWidth="1"/>
    <col min="5138" max="5138" width="11.7109375" style="441" customWidth="1"/>
    <col min="5139" max="5139" width="0" style="441" hidden="1" customWidth="1"/>
    <col min="5140" max="5140" width="3.7109375" style="441" customWidth="1"/>
    <col min="5141" max="5141" width="11.140625" style="441" bestFit="1" customWidth="1"/>
    <col min="5142" max="5369" width="10.5703125" style="441"/>
    <col min="5370" max="5377" width="0" style="441" hidden="1" customWidth="1"/>
    <col min="5378" max="5380" width="3.7109375" style="441" customWidth="1"/>
    <col min="5381" max="5381" width="12.7109375" style="441" customWidth="1"/>
    <col min="5382" max="5382" width="47.42578125" style="441" customWidth="1"/>
    <col min="5383" max="5391" width="0" style="441" hidden="1" customWidth="1"/>
    <col min="5392" max="5392" width="11.7109375" style="441" customWidth="1"/>
    <col min="5393" max="5393" width="6.42578125" style="441" bestFit="1" customWidth="1"/>
    <col min="5394" max="5394" width="11.7109375" style="441" customWidth="1"/>
    <col min="5395" max="5395" width="0" style="441" hidden="1" customWidth="1"/>
    <col min="5396" max="5396" width="3.7109375" style="441" customWidth="1"/>
    <col min="5397" max="5397" width="11.140625" style="441" bestFit="1" customWidth="1"/>
    <col min="5398" max="5625" width="10.5703125" style="441"/>
    <col min="5626" max="5633" width="0" style="441" hidden="1" customWidth="1"/>
    <col min="5634" max="5636" width="3.7109375" style="441" customWidth="1"/>
    <col min="5637" max="5637" width="12.7109375" style="441" customWidth="1"/>
    <col min="5638" max="5638" width="47.42578125" style="441" customWidth="1"/>
    <col min="5639" max="5647" width="0" style="441" hidden="1" customWidth="1"/>
    <col min="5648" max="5648" width="11.7109375" style="441" customWidth="1"/>
    <col min="5649" max="5649" width="6.42578125" style="441" bestFit="1" customWidth="1"/>
    <col min="5650" max="5650" width="11.7109375" style="441" customWidth="1"/>
    <col min="5651" max="5651" width="0" style="441" hidden="1" customWidth="1"/>
    <col min="5652" max="5652" width="3.7109375" style="441" customWidth="1"/>
    <col min="5653" max="5653" width="11.140625" style="441" bestFit="1" customWidth="1"/>
    <col min="5654" max="5881" width="10.5703125" style="441"/>
    <col min="5882" max="5889" width="0" style="441" hidden="1" customWidth="1"/>
    <col min="5890" max="5892" width="3.7109375" style="441" customWidth="1"/>
    <col min="5893" max="5893" width="12.7109375" style="441" customWidth="1"/>
    <col min="5894" max="5894" width="47.42578125" style="441" customWidth="1"/>
    <col min="5895" max="5903" width="0" style="441" hidden="1" customWidth="1"/>
    <col min="5904" max="5904" width="11.7109375" style="441" customWidth="1"/>
    <col min="5905" max="5905" width="6.42578125" style="441" bestFit="1" customWidth="1"/>
    <col min="5906" max="5906" width="11.7109375" style="441" customWidth="1"/>
    <col min="5907" max="5907" width="0" style="441" hidden="1" customWidth="1"/>
    <col min="5908" max="5908" width="3.7109375" style="441" customWidth="1"/>
    <col min="5909" max="5909" width="11.140625" style="441" bestFit="1" customWidth="1"/>
    <col min="5910" max="6137" width="10.5703125" style="441"/>
    <col min="6138" max="6145" width="0" style="441" hidden="1" customWidth="1"/>
    <col min="6146" max="6148" width="3.7109375" style="441" customWidth="1"/>
    <col min="6149" max="6149" width="12.7109375" style="441" customWidth="1"/>
    <col min="6150" max="6150" width="47.42578125" style="441" customWidth="1"/>
    <col min="6151" max="6159" width="0" style="441" hidden="1" customWidth="1"/>
    <col min="6160" max="6160" width="11.7109375" style="441" customWidth="1"/>
    <col min="6161" max="6161" width="6.42578125" style="441" bestFit="1" customWidth="1"/>
    <col min="6162" max="6162" width="11.7109375" style="441" customWidth="1"/>
    <col min="6163" max="6163" width="0" style="441" hidden="1" customWidth="1"/>
    <col min="6164" max="6164" width="3.7109375" style="441" customWidth="1"/>
    <col min="6165" max="6165" width="11.140625" style="441" bestFit="1" customWidth="1"/>
    <col min="6166" max="6393" width="10.5703125" style="441"/>
    <col min="6394" max="6401" width="0" style="441" hidden="1" customWidth="1"/>
    <col min="6402" max="6404" width="3.7109375" style="441" customWidth="1"/>
    <col min="6405" max="6405" width="12.7109375" style="441" customWidth="1"/>
    <col min="6406" max="6406" width="47.42578125" style="441" customWidth="1"/>
    <col min="6407" max="6415" width="0" style="441" hidden="1" customWidth="1"/>
    <col min="6416" max="6416" width="11.7109375" style="441" customWidth="1"/>
    <col min="6417" max="6417" width="6.42578125" style="441" bestFit="1" customWidth="1"/>
    <col min="6418" max="6418" width="11.7109375" style="441" customWidth="1"/>
    <col min="6419" max="6419" width="0" style="441" hidden="1" customWidth="1"/>
    <col min="6420" max="6420" width="3.7109375" style="441" customWidth="1"/>
    <col min="6421" max="6421" width="11.140625" style="441" bestFit="1" customWidth="1"/>
    <col min="6422" max="6649" width="10.5703125" style="441"/>
    <col min="6650" max="6657" width="0" style="441" hidden="1" customWidth="1"/>
    <col min="6658" max="6660" width="3.7109375" style="441" customWidth="1"/>
    <col min="6661" max="6661" width="12.7109375" style="441" customWidth="1"/>
    <col min="6662" max="6662" width="47.42578125" style="441" customWidth="1"/>
    <col min="6663" max="6671" width="0" style="441" hidden="1" customWidth="1"/>
    <col min="6672" max="6672" width="11.7109375" style="441" customWidth="1"/>
    <col min="6673" max="6673" width="6.42578125" style="441" bestFit="1" customWidth="1"/>
    <col min="6674" max="6674" width="11.7109375" style="441" customWidth="1"/>
    <col min="6675" max="6675" width="0" style="441" hidden="1" customWidth="1"/>
    <col min="6676" max="6676" width="3.7109375" style="441" customWidth="1"/>
    <col min="6677" max="6677" width="11.140625" style="441" bestFit="1" customWidth="1"/>
    <col min="6678" max="6905" width="10.5703125" style="441"/>
    <col min="6906" max="6913" width="0" style="441" hidden="1" customWidth="1"/>
    <col min="6914" max="6916" width="3.7109375" style="441" customWidth="1"/>
    <col min="6917" max="6917" width="12.7109375" style="441" customWidth="1"/>
    <col min="6918" max="6918" width="47.42578125" style="441" customWidth="1"/>
    <col min="6919" max="6927" width="0" style="441" hidden="1" customWidth="1"/>
    <col min="6928" max="6928" width="11.7109375" style="441" customWidth="1"/>
    <col min="6929" max="6929" width="6.42578125" style="441" bestFit="1" customWidth="1"/>
    <col min="6930" max="6930" width="11.7109375" style="441" customWidth="1"/>
    <col min="6931" max="6931" width="0" style="441" hidden="1" customWidth="1"/>
    <col min="6932" max="6932" width="3.7109375" style="441" customWidth="1"/>
    <col min="6933" max="6933" width="11.140625" style="441" bestFit="1" customWidth="1"/>
    <col min="6934" max="7161" width="10.5703125" style="441"/>
    <col min="7162" max="7169" width="0" style="441" hidden="1" customWidth="1"/>
    <col min="7170" max="7172" width="3.7109375" style="441" customWidth="1"/>
    <col min="7173" max="7173" width="12.7109375" style="441" customWidth="1"/>
    <col min="7174" max="7174" width="47.42578125" style="441" customWidth="1"/>
    <col min="7175" max="7183" width="0" style="441" hidden="1" customWidth="1"/>
    <col min="7184" max="7184" width="11.7109375" style="441" customWidth="1"/>
    <col min="7185" max="7185" width="6.42578125" style="441" bestFit="1" customWidth="1"/>
    <col min="7186" max="7186" width="11.7109375" style="441" customWidth="1"/>
    <col min="7187" max="7187" width="0" style="441" hidden="1" customWidth="1"/>
    <col min="7188" max="7188" width="3.7109375" style="441" customWidth="1"/>
    <col min="7189" max="7189" width="11.140625" style="441" bestFit="1" customWidth="1"/>
    <col min="7190" max="7417" width="10.5703125" style="441"/>
    <col min="7418" max="7425" width="0" style="441" hidden="1" customWidth="1"/>
    <col min="7426" max="7428" width="3.7109375" style="441" customWidth="1"/>
    <col min="7429" max="7429" width="12.7109375" style="441" customWidth="1"/>
    <col min="7430" max="7430" width="47.42578125" style="441" customWidth="1"/>
    <col min="7431" max="7439" width="0" style="441" hidden="1" customWidth="1"/>
    <col min="7440" max="7440" width="11.7109375" style="441" customWidth="1"/>
    <col min="7441" max="7441" width="6.42578125" style="441" bestFit="1" customWidth="1"/>
    <col min="7442" max="7442" width="11.7109375" style="441" customWidth="1"/>
    <col min="7443" max="7443" width="0" style="441" hidden="1" customWidth="1"/>
    <col min="7444" max="7444" width="3.7109375" style="441" customWidth="1"/>
    <col min="7445" max="7445" width="11.140625" style="441" bestFit="1" customWidth="1"/>
    <col min="7446" max="7673" width="10.5703125" style="441"/>
    <col min="7674" max="7681" width="0" style="441" hidden="1" customWidth="1"/>
    <col min="7682" max="7684" width="3.7109375" style="441" customWidth="1"/>
    <col min="7685" max="7685" width="12.7109375" style="441" customWidth="1"/>
    <col min="7686" max="7686" width="47.42578125" style="441" customWidth="1"/>
    <col min="7687" max="7695" width="0" style="441" hidden="1" customWidth="1"/>
    <col min="7696" max="7696" width="11.7109375" style="441" customWidth="1"/>
    <col min="7697" max="7697" width="6.42578125" style="441" bestFit="1" customWidth="1"/>
    <col min="7698" max="7698" width="11.7109375" style="441" customWidth="1"/>
    <col min="7699" max="7699" width="0" style="441" hidden="1" customWidth="1"/>
    <col min="7700" max="7700" width="3.7109375" style="441" customWidth="1"/>
    <col min="7701" max="7701" width="11.140625" style="441" bestFit="1" customWidth="1"/>
    <col min="7702" max="7929" width="10.5703125" style="441"/>
    <col min="7930" max="7937" width="0" style="441" hidden="1" customWidth="1"/>
    <col min="7938" max="7940" width="3.7109375" style="441" customWidth="1"/>
    <col min="7941" max="7941" width="12.7109375" style="441" customWidth="1"/>
    <col min="7942" max="7942" width="47.42578125" style="441" customWidth="1"/>
    <col min="7943" max="7951" width="0" style="441" hidden="1" customWidth="1"/>
    <col min="7952" max="7952" width="11.7109375" style="441" customWidth="1"/>
    <col min="7953" max="7953" width="6.42578125" style="441" bestFit="1" customWidth="1"/>
    <col min="7954" max="7954" width="11.7109375" style="441" customWidth="1"/>
    <col min="7955" max="7955" width="0" style="441" hidden="1" customWidth="1"/>
    <col min="7956" max="7956" width="3.7109375" style="441" customWidth="1"/>
    <col min="7957" max="7957" width="11.140625" style="441" bestFit="1" customWidth="1"/>
    <col min="7958" max="8185" width="10.5703125" style="441"/>
    <col min="8186" max="8193" width="0" style="441" hidden="1" customWidth="1"/>
    <col min="8194" max="8196" width="3.7109375" style="441" customWidth="1"/>
    <col min="8197" max="8197" width="12.7109375" style="441" customWidth="1"/>
    <col min="8198" max="8198" width="47.42578125" style="441" customWidth="1"/>
    <col min="8199" max="8207" width="0" style="441" hidden="1" customWidth="1"/>
    <col min="8208" max="8208" width="11.7109375" style="441" customWidth="1"/>
    <col min="8209" max="8209" width="6.42578125" style="441" bestFit="1" customWidth="1"/>
    <col min="8210" max="8210" width="11.7109375" style="441" customWidth="1"/>
    <col min="8211" max="8211" width="0" style="441" hidden="1" customWidth="1"/>
    <col min="8212" max="8212" width="3.7109375" style="441" customWidth="1"/>
    <col min="8213" max="8213" width="11.140625" style="441" bestFit="1" customWidth="1"/>
    <col min="8214" max="8441" width="10.5703125" style="441"/>
    <col min="8442" max="8449" width="0" style="441" hidden="1" customWidth="1"/>
    <col min="8450" max="8452" width="3.7109375" style="441" customWidth="1"/>
    <col min="8453" max="8453" width="12.7109375" style="441" customWidth="1"/>
    <col min="8454" max="8454" width="47.42578125" style="441" customWidth="1"/>
    <col min="8455" max="8463" width="0" style="441" hidden="1" customWidth="1"/>
    <col min="8464" max="8464" width="11.7109375" style="441" customWidth="1"/>
    <col min="8465" max="8465" width="6.42578125" style="441" bestFit="1" customWidth="1"/>
    <col min="8466" max="8466" width="11.7109375" style="441" customWidth="1"/>
    <col min="8467" max="8467" width="0" style="441" hidden="1" customWidth="1"/>
    <col min="8468" max="8468" width="3.7109375" style="441" customWidth="1"/>
    <col min="8469" max="8469" width="11.140625" style="441" bestFit="1" customWidth="1"/>
    <col min="8470" max="8697" width="10.5703125" style="441"/>
    <col min="8698" max="8705" width="0" style="441" hidden="1" customWidth="1"/>
    <col min="8706" max="8708" width="3.7109375" style="441" customWidth="1"/>
    <col min="8709" max="8709" width="12.7109375" style="441" customWidth="1"/>
    <col min="8710" max="8710" width="47.42578125" style="441" customWidth="1"/>
    <col min="8711" max="8719" width="0" style="441" hidden="1" customWidth="1"/>
    <col min="8720" max="8720" width="11.7109375" style="441" customWidth="1"/>
    <col min="8721" max="8721" width="6.42578125" style="441" bestFit="1" customWidth="1"/>
    <col min="8722" max="8722" width="11.7109375" style="441" customWidth="1"/>
    <col min="8723" max="8723" width="0" style="441" hidden="1" customWidth="1"/>
    <col min="8724" max="8724" width="3.7109375" style="441" customWidth="1"/>
    <col min="8725" max="8725" width="11.140625" style="441" bestFit="1" customWidth="1"/>
    <col min="8726" max="8953" width="10.5703125" style="441"/>
    <col min="8954" max="8961" width="0" style="441" hidden="1" customWidth="1"/>
    <col min="8962" max="8964" width="3.7109375" style="441" customWidth="1"/>
    <col min="8965" max="8965" width="12.7109375" style="441" customWidth="1"/>
    <col min="8966" max="8966" width="47.42578125" style="441" customWidth="1"/>
    <col min="8967" max="8975" width="0" style="441" hidden="1" customWidth="1"/>
    <col min="8976" max="8976" width="11.7109375" style="441" customWidth="1"/>
    <col min="8977" max="8977" width="6.42578125" style="441" bestFit="1" customWidth="1"/>
    <col min="8978" max="8978" width="11.7109375" style="441" customWidth="1"/>
    <col min="8979" max="8979" width="0" style="441" hidden="1" customWidth="1"/>
    <col min="8980" max="8980" width="3.7109375" style="441" customWidth="1"/>
    <col min="8981" max="8981" width="11.140625" style="441" bestFit="1" customWidth="1"/>
    <col min="8982" max="9209" width="10.5703125" style="441"/>
    <col min="9210" max="9217" width="0" style="441" hidden="1" customWidth="1"/>
    <col min="9218" max="9220" width="3.7109375" style="441" customWidth="1"/>
    <col min="9221" max="9221" width="12.7109375" style="441" customWidth="1"/>
    <col min="9222" max="9222" width="47.42578125" style="441" customWidth="1"/>
    <col min="9223" max="9231" width="0" style="441" hidden="1" customWidth="1"/>
    <col min="9232" max="9232" width="11.7109375" style="441" customWidth="1"/>
    <col min="9233" max="9233" width="6.42578125" style="441" bestFit="1" customWidth="1"/>
    <col min="9234" max="9234" width="11.7109375" style="441" customWidth="1"/>
    <col min="9235" max="9235" width="0" style="441" hidden="1" customWidth="1"/>
    <col min="9236" max="9236" width="3.7109375" style="441" customWidth="1"/>
    <col min="9237" max="9237" width="11.140625" style="441" bestFit="1" customWidth="1"/>
    <col min="9238" max="9465" width="10.5703125" style="441"/>
    <col min="9466" max="9473" width="0" style="441" hidden="1" customWidth="1"/>
    <col min="9474" max="9476" width="3.7109375" style="441" customWidth="1"/>
    <col min="9477" max="9477" width="12.7109375" style="441" customWidth="1"/>
    <col min="9478" max="9478" width="47.42578125" style="441" customWidth="1"/>
    <col min="9479" max="9487" width="0" style="441" hidden="1" customWidth="1"/>
    <col min="9488" max="9488" width="11.7109375" style="441" customWidth="1"/>
    <col min="9489" max="9489" width="6.42578125" style="441" bestFit="1" customWidth="1"/>
    <col min="9490" max="9490" width="11.7109375" style="441" customWidth="1"/>
    <col min="9491" max="9491" width="0" style="441" hidden="1" customWidth="1"/>
    <col min="9492" max="9492" width="3.7109375" style="441" customWidth="1"/>
    <col min="9493" max="9493" width="11.140625" style="441" bestFit="1" customWidth="1"/>
    <col min="9494" max="9721" width="10.5703125" style="441"/>
    <col min="9722" max="9729" width="0" style="441" hidden="1" customWidth="1"/>
    <col min="9730" max="9732" width="3.7109375" style="441" customWidth="1"/>
    <col min="9733" max="9733" width="12.7109375" style="441" customWidth="1"/>
    <col min="9734" max="9734" width="47.42578125" style="441" customWidth="1"/>
    <col min="9735" max="9743" width="0" style="441" hidden="1" customWidth="1"/>
    <col min="9744" max="9744" width="11.7109375" style="441" customWidth="1"/>
    <col min="9745" max="9745" width="6.42578125" style="441" bestFit="1" customWidth="1"/>
    <col min="9746" max="9746" width="11.7109375" style="441" customWidth="1"/>
    <col min="9747" max="9747" width="0" style="441" hidden="1" customWidth="1"/>
    <col min="9748" max="9748" width="3.7109375" style="441" customWidth="1"/>
    <col min="9749" max="9749" width="11.140625" style="441" bestFit="1" customWidth="1"/>
    <col min="9750" max="9977" width="10.5703125" style="441"/>
    <col min="9978" max="9985" width="0" style="441" hidden="1" customWidth="1"/>
    <col min="9986" max="9988" width="3.7109375" style="441" customWidth="1"/>
    <col min="9989" max="9989" width="12.7109375" style="441" customWidth="1"/>
    <col min="9990" max="9990" width="47.42578125" style="441" customWidth="1"/>
    <col min="9991" max="9999" width="0" style="441" hidden="1" customWidth="1"/>
    <col min="10000" max="10000" width="11.7109375" style="441" customWidth="1"/>
    <col min="10001" max="10001" width="6.42578125" style="441" bestFit="1" customWidth="1"/>
    <col min="10002" max="10002" width="11.7109375" style="441" customWidth="1"/>
    <col min="10003" max="10003" width="0" style="441" hidden="1" customWidth="1"/>
    <col min="10004" max="10004" width="3.7109375" style="441" customWidth="1"/>
    <col min="10005" max="10005" width="11.140625" style="441" bestFit="1" customWidth="1"/>
    <col min="10006" max="10233" width="10.5703125" style="441"/>
    <col min="10234" max="10241" width="0" style="441" hidden="1" customWidth="1"/>
    <col min="10242" max="10244" width="3.7109375" style="441" customWidth="1"/>
    <col min="10245" max="10245" width="12.7109375" style="441" customWidth="1"/>
    <col min="10246" max="10246" width="47.42578125" style="441" customWidth="1"/>
    <col min="10247" max="10255" width="0" style="441" hidden="1" customWidth="1"/>
    <col min="10256" max="10256" width="11.7109375" style="441" customWidth="1"/>
    <col min="10257" max="10257" width="6.42578125" style="441" bestFit="1" customWidth="1"/>
    <col min="10258" max="10258" width="11.7109375" style="441" customWidth="1"/>
    <col min="10259" max="10259" width="0" style="441" hidden="1" customWidth="1"/>
    <col min="10260" max="10260" width="3.7109375" style="441" customWidth="1"/>
    <col min="10261" max="10261" width="11.140625" style="441" bestFit="1" customWidth="1"/>
    <col min="10262" max="10489" width="10.5703125" style="441"/>
    <col min="10490" max="10497" width="0" style="441" hidden="1" customWidth="1"/>
    <col min="10498" max="10500" width="3.7109375" style="441" customWidth="1"/>
    <col min="10501" max="10501" width="12.7109375" style="441" customWidth="1"/>
    <col min="10502" max="10502" width="47.42578125" style="441" customWidth="1"/>
    <col min="10503" max="10511" width="0" style="441" hidden="1" customWidth="1"/>
    <col min="10512" max="10512" width="11.7109375" style="441" customWidth="1"/>
    <col min="10513" max="10513" width="6.42578125" style="441" bestFit="1" customWidth="1"/>
    <col min="10514" max="10514" width="11.7109375" style="441" customWidth="1"/>
    <col min="10515" max="10515" width="0" style="441" hidden="1" customWidth="1"/>
    <col min="10516" max="10516" width="3.7109375" style="441" customWidth="1"/>
    <col min="10517" max="10517" width="11.140625" style="441" bestFit="1" customWidth="1"/>
    <col min="10518" max="10745" width="10.5703125" style="441"/>
    <col min="10746" max="10753" width="0" style="441" hidden="1" customWidth="1"/>
    <col min="10754" max="10756" width="3.7109375" style="441" customWidth="1"/>
    <col min="10757" max="10757" width="12.7109375" style="441" customWidth="1"/>
    <col min="10758" max="10758" width="47.42578125" style="441" customWidth="1"/>
    <col min="10759" max="10767" width="0" style="441" hidden="1" customWidth="1"/>
    <col min="10768" max="10768" width="11.7109375" style="441" customWidth="1"/>
    <col min="10769" max="10769" width="6.42578125" style="441" bestFit="1" customWidth="1"/>
    <col min="10770" max="10770" width="11.7109375" style="441" customWidth="1"/>
    <col min="10771" max="10771" width="0" style="441" hidden="1" customWidth="1"/>
    <col min="10772" max="10772" width="3.7109375" style="441" customWidth="1"/>
    <col min="10773" max="10773" width="11.140625" style="441" bestFit="1" customWidth="1"/>
    <col min="10774" max="11001" width="10.5703125" style="441"/>
    <col min="11002" max="11009" width="0" style="441" hidden="1" customWidth="1"/>
    <col min="11010" max="11012" width="3.7109375" style="441" customWidth="1"/>
    <col min="11013" max="11013" width="12.7109375" style="441" customWidth="1"/>
    <col min="11014" max="11014" width="47.42578125" style="441" customWidth="1"/>
    <col min="11015" max="11023" width="0" style="441" hidden="1" customWidth="1"/>
    <col min="11024" max="11024" width="11.7109375" style="441" customWidth="1"/>
    <col min="11025" max="11025" width="6.42578125" style="441" bestFit="1" customWidth="1"/>
    <col min="11026" max="11026" width="11.7109375" style="441" customWidth="1"/>
    <col min="11027" max="11027" width="0" style="441" hidden="1" customWidth="1"/>
    <col min="11028" max="11028" width="3.7109375" style="441" customWidth="1"/>
    <col min="11029" max="11029" width="11.140625" style="441" bestFit="1" customWidth="1"/>
    <col min="11030" max="11257" width="10.5703125" style="441"/>
    <col min="11258" max="11265" width="0" style="441" hidden="1" customWidth="1"/>
    <col min="11266" max="11268" width="3.7109375" style="441" customWidth="1"/>
    <col min="11269" max="11269" width="12.7109375" style="441" customWidth="1"/>
    <col min="11270" max="11270" width="47.42578125" style="441" customWidth="1"/>
    <col min="11271" max="11279" width="0" style="441" hidden="1" customWidth="1"/>
    <col min="11280" max="11280" width="11.7109375" style="441" customWidth="1"/>
    <col min="11281" max="11281" width="6.42578125" style="441" bestFit="1" customWidth="1"/>
    <col min="11282" max="11282" width="11.7109375" style="441" customWidth="1"/>
    <col min="11283" max="11283" width="0" style="441" hidden="1" customWidth="1"/>
    <col min="11284" max="11284" width="3.7109375" style="441" customWidth="1"/>
    <col min="11285" max="11285" width="11.140625" style="441" bestFit="1" customWidth="1"/>
    <col min="11286" max="11513" width="10.5703125" style="441"/>
    <col min="11514" max="11521" width="0" style="441" hidden="1" customWidth="1"/>
    <col min="11522" max="11524" width="3.7109375" style="441" customWidth="1"/>
    <col min="11525" max="11525" width="12.7109375" style="441" customWidth="1"/>
    <col min="11526" max="11526" width="47.42578125" style="441" customWidth="1"/>
    <col min="11527" max="11535" width="0" style="441" hidden="1" customWidth="1"/>
    <col min="11536" max="11536" width="11.7109375" style="441" customWidth="1"/>
    <col min="11537" max="11537" width="6.42578125" style="441" bestFit="1" customWidth="1"/>
    <col min="11538" max="11538" width="11.7109375" style="441" customWidth="1"/>
    <col min="11539" max="11539" width="0" style="441" hidden="1" customWidth="1"/>
    <col min="11540" max="11540" width="3.7109375" style="441" customWidth="1"/>
    <col min="11541" max="11541" width="11.140625" style="441" bestFit="1" customWidth="1"/>
    <col min="11542" max="11769" width="10.5703125" style="441"/>
    <col min="11770" max="11777" width="0" style="441" hidden="1" customWidth="1"/>
    <col min="11778" max="11780" width="3.7109375" style="441" customWidth="1"/>
    <col min="11781" max="11781" width="12.7109375" style="441" customWidth="1"/>
    <col min="11782" max="11782" width="47.42578125" style="441" customWidth="1"/>
    <col min="11783" max="11791" width="0" style="441" hidden="1" customWidth="1"/>
    <col min="11792" max="11792" width="11.7109375" style="441" customWidth="1"/>
    <col min="11793" max="11793" width="6.42578125" style="441" bestFit="1" customWidth="1"/>
    <col min="11794" max="11794" width="11.7109375" style="441" customWidth="1"/>
    <col min="11795" max="11795" width="0" style="441" hidden="1" customWidth="1"/>
    <col min="11796" max="11796" width="3.7109375" style="441" customWidth="1"/>
    <col min="11797" max="11797" width="11.140625" style="441" bestFit="1" customWidth="1"/>
    <col min="11798" max="12025" width="10.5703125" style="441"/>
    <col min="12026" max="12033" width="0" style="441" hidden="1" customWidth="1"/>
    <col min="12034" max="12036" width="3.7109375" style="441" customWidth="1"/>
    <col min="12037" max="12037" width="12.7109375" style="441" customWidth="1"/>
    <col min="12038" max="12038" width="47.42578125" style="441" customWidth="1"/>
    <col min="12039" max="12047" width="0" style="441" hidden="1" customWidth="1"/>
    <col min="12048" max="12048" width="11.7109375" style="441" customWidth="1"/>
    <col min="12049" max="12049" width="6.42578125" style="441" bestFit="1" customWidth="1"/>
    <col min="12050" max="12050" width="11.7109375" style="441" customWidth="1"/>
    <col min="12051" max="12051" width="0" style="441" hidden="1" customWidth="1"/>
    <col min="12052" max="12052" width="3.7109375" style="441" customWidth="1"/>
    <col min="12053" max="12053" width="11.140625" style="441" bestFit="1" customWidth="1"/>
    <col min="12054" max="12281" width="10.5703125" style="441"/>
    <col min="12282" max="12289" width="0" style="441" hidden="1" customWidth="1"/>
    <col min="12290" max="12292" width="3.7109375" style="441" customWidth="1"/>
    <col min="12293" max="12293" width="12.7109375" style="441" customWidth="1"/>
    <col min="12294" max="12294" width="47.42578125" style="441" customWidth="1"/>
    <col min="12295" max="12303" width="0" style="441" hidden="1" customWidth="1"/>
    <col min="12304" max="12304" width="11.7109375" style="441" customWidth="1"/>
    <col min="12305" max="12305" width="6.42578125" style="441" bestFit="1" customWidth="1"/>
    <col min="12306" max="12306" width="11.7109375" style="441" customWidth="1"/>
    <col min="12307" max="12307" width="0" style="441" hidden="1" customWidth="1"/>
    <col min="12308" max="12308" width="3.7109375" style="441" customWidth="1"/>
    <col min="12309" max="12309" width="11.140625" style="441" bestFit="1" customWidth="1"/>
    <col min="12310" max="12537" width="10.5703125" style="441"/>
    <col min="12538" max="12545" width="0" style="441" hidden="1" customWidth="1"/>
    <col min="12546" max="12548" width="3.7109375" style="441" customWidth="1"/>
    <col min="12549" max="12549" width="12.7109375" style="441" customWidth="1"/>
    <col min="12550" max="12550" width="47.42578125" style="441" customWidth="1"/>
    <col min="12551" max="12559" width="0" style="441" hidden="1" customWidth="1"/>
    <col min="12560" max="12560" width="11.7109375" style="441" customWidth="1"/>
    <col min="12561" max="12561" width="6.42578125" style="441" bestFit="1" customWidth="1"/>
    <col min="12562" max="12562" width="11.7109375" style="441" customWidth="1"/>
    <col min="12563" max="12563" width="0" style="441" hidden="1" customWidth="1"/>
    <col min="12564" max="12564" width="3.7109375" style="441" customWidth="1"/>
    <col min="12565" max="12565" width="11.140625" style="441" bestFit="1" customWidth="1"/>
    <col min="12566" max="12793" width="10.5703125" style="441"/>
    <col min="12794" max="12801" width="0" style="441" hidden="1" customWidth="1"/>
    <col min="12802" max="12804" width="3.7109375" style="441" customWidth="1"/>
    <col min="12805" max="12805" width="12.7109375" style="441" customWidth="1"/>
    <col min="12806" max="12806" width="47.42578125" style="441" customWidth="1"/>
    <col min="12807" max="12815" width="0" style="441" hidden="1" customWidth="1"/>
    <col min="12816" max="12816" width="11.7109375" style="441" customWidth="1"/>
    <col min="12817" max="12817" width="6.42578125" style="441" bestFit="1" customWidth="1"/>
    <col min="12818" max="12818" width="11.7109375" style="441" customWidth="1"/>
    <col min="12819" max="12819" width="0" style="441" hidden="1" customWidth="1"/>
    <col min="12820" max="12820" width="3.7109375" style="441" customWidth="1"/>
    <col min="12821" max="12821" width="11.140625" style="441" bestFit="1" customWidth="1"/>
    <col min="12822" max="13049" width="10.5703125" style="441"/>
    <col min="13050" max="13057" width="0" style="441" hidden="1" customWidth="1"/>
    <col min="13058" max="13060" width="3.7109375" style="441" customWidth="1"/>
    <col min="13061" max="13061" width="12.7109375" style="441" customWidth="1"/>
    <col min="13062" max="13062" width="47.42578125" style="441" customWidth="1"/>
    <col min="13063" max="13071" width="0" style="441" hidden="1" customWidth="1"/>
    <col min="13072" max="13072" width="11.7109375" style="441" customWidth="1"/>
    <col min="13073" max="13073" width="6.42578125" style="441" bestFit="1" customWidth="1"/>
    <col min="13074" max="13074" width="11.7109375" style="441" customWidth="1"/>
    <col min="13075" max="13075" width="0" style="441" hidden="1" customWidth="1"/>
    <col min="13076" max="13076" width="3.7109375" style="441" customWidth="1"/>
    <col min="13077" max="13077" width="11.140625" style="441" bestFit="1" customWidth="1"/>
    <col min="13078" max="13305" width="10.5703125" style="441"/>
    <col min="13306" max="13313" width="0" style="441" hidden="1" customWidth="1"/>
    <col min="13314" max="13316" width="3.7109375" style="441" customWidth="1"/>
    <col min="13317" max="13317" width="12.7109375" style="441" customWidth="1"/>
    <col min="13318" max="13318" width="47.42578125" style="441" customWidth="1"/>
    <col min="13319" max="13327" width="0" style="441" hidden="1" customWidth="1"/>
    <col min="13328" max="13328" width="11.7109375" style="441" customWidth="1"/>
    <col min="13329" max="13329" width="6.42578125" style="441" bestFit="1" customWidth="1"/>
    <col min="13330" max="13330" width="11.7109375" style="441" customWidth="1"/>
    <col min="13331" max="13331" width="0" style="441" hidden="1" customWidth="1"/>
    <col min="13332" max="13332" width="3.7109375" style="441" customWidth="1"/>
    <col min="13333" max="13333" width="11.140625" style="441" bestFit="1" customWidth="1"/>
    <col min="13334" max="13561" width="10.5703125" style="441"/>
    <col min="13562" max="13569" width="0" style="441" hidden="1" customWidth="1"/>
    <col min="13570" max="13572" width="3.7109375" style="441" customWidth="1"/>
    <col min="13573" max="13573" width="12.7109375" style="441" customWidth="1"/>
    <col min="13574" max="13574" width="47.42578125" style="441" customWidth="1"/>
    <col min="13575" max="13583" width="0" style="441" hidden="1" customWidth="1"/>
    <col min="13584" max="13584" width="11.7109375" style="441" customWidth="1"/>
    <col min="13585" max="13585" width="6.42578125" style="441" bestFit="1" customWidth="1"/>
    <col min="13586" max="13586" width="11.7109375" style="441" customWidth="1"/>
    <col min="13587" max="13587" width="0" style="441" hidden="1" customWidth="1"/>
    <col min="13588" max="13588" width="3.7109375" style="441" customWidth="1"/>
    <col min="13589" max="13589" width="11.140625" style="441" bestFit="1" customWidth="1"/>
    <col min="13590" max="13817" width="10.5703125" style="441"/>
    <col min="13818" max="13825" width="0" style="441" hidden="1" customWidth="1"/>
    <col min="13826" max="13828" width="3.7109375" style="441" customWidth="1"/>
    <col min="13829" max="13829" width="12.7109375" style="441" customWidth="1"/>
    <col min="13830" max="13830" width="47.42578125" style="441" customWidth="1"/>
    <col min="13831" max="13839" width="0" style="441" hidden="1" customWidth="1"/>
    <col min="13840" max="13840" width="11.7109375" style="441" customWidth="1"/>
    <col min="13841" max="13841" width="6.42578125" style="441" bestFit="1" customWidth="1"/>
    <col min="13842" max="13842" width="11.7109375" style="441" customWidth="1"/>
    <col min="13843" max="13843" width="0" style="441" hidden="1" customWidth="1"/>
    <col min="13844" max="13844" width="3.7109375" style="441" customWidth="1"/>
    <col min="13845" max="13845" width="11.140625" style="441" bestFit="1" customWidth="1"/>
    <col min="13846" max="14073" width="10.5703125" style="441"/>
    <col min="14074" max="14081" width="0" style="441" hidden="1" customWidth="1"/>
    <col min="14082" max="14084" width="3.7109375" style="441" customWidth="1"/>
    <col min="14085" max="14085" width="12.7109375" style="441" customWidth="1"/>
    <col min="14086" max="14086" width="47.42578125" style="441" customWidth="1"/>
    <col min="14087" max="14095" width="0" style="441" hidden="1" customWidth="1"/>
    <col min="14096" max="14096" width="11.7109375" style="441" customWidth="1"/>
    <col min="14097" max="14097" width="6.42578125" style="441" bestFit="1" customWidth="1"/>
    <col min="14098" max="14098" width="11.7109375" style="441" customWidth="1"/>
    <col min="14099" max="14099" width="0" style="441" hidden="1" customWidth="1"/>
    <col min="14100" max="14100" width="3.7109375" style="441" customWidth="1"/>
    <col min="14101" max="14101" width="11.140625" style="441" bestFit="1" customWidth="1"/>
    <col min="14102" max="14329" width="10.5703125" style="441"/>
    <col min="14330" max="14337" width="0" style="441" hidden="1" customWidth="1"/>
    <col min="14338" max="14340" width="3.7109375" style="441" customWidth="1"/>
    <col min="14341" max="14341" width="12.7109375" style="441" customWidth="1"/>
    <col min="14342" max="14342" width="47.42578125" style="441" customWidth="1"/>
    <col min="14343" max="14351" width="0" style="441" hidden="1" customWidth="1"/>
    <col min="14352" max="14352" width="11.7109375" style="441" customWidth="1"/>
    <col min="14353" max="14353" width="6.42578125" style="441" bestFit="1" customWidth="1"/>
    <col min="14354" max="14354" width="11.7109375" style="441" customWidth="1"/>
    <col min="14355" max="14355" width="0" style="441" hidden="1" customWidth="1"/>
    <col min="14356" max="14356" width="3.7109375" style="441" customWidth="1"/>
    <col min="14357" max="14357" width="11.140625" style="441" bestFit="1" customWidth="1"/>
    <col min="14358" max="14585" width="10.5703125" style="441"/>
    <col min="14586" max="14593" width="0" style="441" hidden="1" customWidth="1"/>
    <col min="14594" max="14596" width="3.7109375" style="441" customWidth="1"/>
    <col min="14597" max="14597" width="12.7109375" style="441" customWidth="1"/>
    <col min="14598" max="14598" width="47.42578125" style="441" customWidth="1"/>
    <col min="14599" max="14607" width="0" style="441" hidden="1" customWidth="1"/>
    <col min="14608" max="14608" width="11.7109375" style="441" customWidth="1"/>
    <col min="14609" max="14609" width="6.42578125" style="441" bestFit="1" customWidth="1"/>
    <col min="14610" max="14610" width="11.7109375" style="441" customWidth="1"/>
    <col min="14611" max="14611" width="0" style="441" hidden="1" customWidth="1"/>
    <col min="14612" max="14612" width="3.7109375" style="441" customWidth="1"/>
    <col min="14613" max="14613" width="11.140625" style="441" bestFit="1" customWidth="1"/>
    <col min="14614" max="14841" width="10.5703125" style="441"/>
    <col min="14842" max="14849" width="0" style="441" hidden="1" customWidth="1"/>
    <col min="14850" max="14852" width="3.7109375" style="441" customWidth="1"/>
    <col min="14853" max="14853" width="12.7109375" style="441" customWidth="1"/>
    <col min="14854" max="14854" width="47.42578125" style="441" customWidth="1"/>
    <col min="14855" max="14863" width="0" style="441" hidden="1" customWidth="1"/>
    <col min="14864" max="14864" width="11.7109375" style="441" customWidth="1"/>
    <col min="14865" max="14865" width="6.42578125" style="441" bestFit="1" customWidth="1"/>
    <col min="14866" max="14866" width="11.7109375" style="441" customWidth="1"/>
    <col min="14867" max="14867" width="0" style="441" hidden="1" customWidth="1"/>
    <col min="14868" max="14868" width="3.7109375" style="441" customWidth="1"/>
    <col min="14869" max="14869" width="11.140625" style="441" bestFit="1" customWidth="1"/>
    <col min="14870" max="15097" width="10.5703125" style="441"/>
    <col min="15098" max="15105" width="0" style="441" hidden="1" customWidth="1"/>
    <col min="15106" max="15108" width="3.7109375" style="441" customWidth="1"/>
    <col min="15109" max="15109" width="12.7109375" style="441" customWidth="1"/>
    <col min="15110" max="15110" width="47.42578125" style="441" customWidth="1"/>
    <col min="15111" max="15119" width="0" style="441" hidden="1" customWidth="1"/>
    <col min="15120" max="15120" width="11.7109375" style="441" customWidth="1"/>
    <col min="15121" max="15121" width="6.42578125" style="441" bestFit="1" customWidth="1"/>
    <col min="15122" max="15122" width="11.7109375" style="441" customWidth="1"/>
    <col min="15123" max="15123" width="0" style="441" hidden="1" customWidth="1"/>
    <col min="15124" max="15124" width="3.7109375" style="441" customWidth="1"/>
    <col min="15125" max="15125" width="11.140625" style="441" bestFit="1" customWidth="1"/>
    <col min="15126" max="15353" width="10.5703125" style="441"/>
    <col min="15354" max="15361" width="0" style="441" hidden="1" customWidth="1"/>
    <col min="15362" max="15364" width="3.7109375" style="441" customWidth="1"/>
    <col min="15365" max="15365" width="12.7109375" style="441" customWidth="1"/>
    <col min="15366" max="15366" width="47.42578125" style="441" customWidth="1"/>
    <col min="15367" max="15375" width="0" style="441" hidden="1" customWidth="1"/>
    <col min="15376" max="15376" width="11.7109375" style="441" customWidth="1"/>
    <col min="15377" max="15377" width="6.42578125" style="441" bestFit="1" customWidth="1"/>
    <col min="15378" max="15378" width="11.7109375" style="441" customWidth="1"/>
    <col min="15379" max="15379" width="0" style="441" hidden="1" customWidth="1"/>
    <col min="15380" max="15380" width="3.7109375" style="441" customWidth="1"/>
    <col min="15381" max="15381" width="11.140625" style="441" bestFit="1" customWidth="1"/>
    <col min="15382" max="15609" width="10.5703125" style="441"/>
    <col min="15610" max="15617" width="0" style="441" hidden="1" customWidth="1"/>
    <col min="15618" max="15620" width="3.7109375" style="441" customWidth="1"/>
    <col min="15621" max="15621" width="12.7109375" style="441" customWidth="1"/>
    <col min="15622" max="15622" width="47.42578125" style="441" customWidth="1"/>
    <col min="15623" max="15631" width="0" style="441" hidden="1" customWidth="1"/>
    <col min="15632" max="15632" width="11.7109375" style="441" customWidth="1"/>
    <col min="15633" max="15633" width="6.42578125" style="441" bestFit="1" customWidth="1"/>
    <col min="15634" max="15634" width="11.7109375" style="441" customWidth="1"/>
    <col min="15635" max="15635" width="0" style="441" hidden="1" customWidth="1"/>
    <col min="15636" max="15636" width="3.7109375" style="441" customWidth="1"/>
    <col min="15637" max="15637" width="11.140625" style="441" bestFit="1" customWidth="1"/>
    <col min="15638" max="15865" width="10.5703125" style="441"/>
    <col min="15866" max="15873" width="0" style="441" hidden="1" customWidth="1"/>
    <col min="15874" max="15876" width="3.7109375" style="441" customWidth="1"/>
    <col min="15877" max="15877" width="12.7109375" style="441" customWidth="1"/>
    <col min="15878" max="15878" width="47.42578125" style="441" customWidth="1"/>
    <col min="15879" max="15887" width="0" style="441" hidden="1" customWidth="1"/>
    <col min="15888" max="15888" width="11.7109375" style="441" customWidth="1"/>
    <col min="15889" max="15889" width="6.42578125" style="441" bestFit="1" customWidth="1"/>
    <col min="15890" max="15890" width="11.7109375" style="441" customWidth="1"/>
    <col min="15891" max="15891" width="0" style="441" hidden="1" customWidth="1"/>
    <col min="15892" max="15892" width="3.7109375" style="441" customWidth="1"/>
    <col min="15893" max="15893" width="11.140625" style="441" bestFit="1" customWidth="1"/>
    <col min="15894" max="16121" width="10.5703125" style="441"/>
    <col min="16122" max="16129" width="0" style="441" hidden="1" customWidth="1"/>
    <col min="16130" max="16132" width="3.7109375" style="441" customWidth="1"/>
    <col min="16133" max="16133" width="12.7109375" style="441" customWidth="1"/>
    <col min="16134" max="16134" width="47.42578125" style="441" customWidth="1"/>
    <col min="16135" max="16143" width="0" style="441" hidden="1" customWidth="1"/>
    <col min="16144" max="16144" width="11.7109375" style="441" customWidth="1"/>
    <col min="16145" max="16145" width="6.42578125" style="441" bestFit="1" customWidth="1"/>
    <col min="16146" max="16146" width="11.7109375" style="441" customWidth="1"/>
    <col min="16147" max="16147" width="0" style="441" hidden="1" customWidth="1"/>
    <col min="16148" max="16148" width="3.7109375" style="441" customWidth="1"/>
    <col min="16149" max="16149" width="11.140625" style="441" bestFit="1" customWidth="1"/>
    <col min="16150" max="16384" width="10.5703125" style="441"/>
  </cols>
  <sheetData>
    <row r="1" spans="1:33" hidden="1"/>
    <row r="2" spans="1:33" hidden="1"/>
    <row r="3" spans="1:33" hidden="1"/>
    <row r="4" spans="1:33" ht="3" customHeight="1">
      <c r="J4" s="446"/>
      <c r="K4" s="446"/>
      <c r="L4" s="442"/>
      <c r="M4" s="442"/>
      <c r="N4" s="442"/>
      <c r="O4" s="449"/>
      <c r="P4" s="449"/>
      <c r="Q4" s="449"/>
      <c r="R4" s="449"/>
      <c r="S4" s="449"/>
      <c r="T4" s="449"/>
      <c r="U4" s="449"/>
      <c r="V4" s="449"/>
      <c r="W4" s="449"/>
      <c r="X4" s="449"/>
      <c r="Y4" s="449"/>
      <c r="Z4" s="442"/>
    </row>
    <row r="5" spans="1:33" ht="22.5" customHeight="1">
      <c r="J5" s="446"/>
      <c r="K5" s="446"/>
      <c r="L5" s="1166" t="s">
        <v>645</v>
      </c>
      <c r="M5" s="1166"/>
      <c r="N5" s="1166"/>
      <c r="O5" s="1166"/>
      <c r="P5" s="1166"/>
      <c r="Q5" s="1166"/>
      <c r="R5" s="1166"/>
      <c r="S5" s="1166"/>
      <c r="T5" s="1166"/>
      <c r="U5" s="544"/>
      <c r="V5" s="488"/>
      <c r="W5" s="488"/>
      <c r="X5" s="550"/>
      <c r="Y5" s="550"/>
      <c r="Z5" s="462"/>
    </row>
    <row r="6" spans="1:33" ht="3" customHeight="1">
      <c r="J6" s="446"/>
      <c r="K6" s="446"/>
      <c r="L6" s="442"/>
      <c r="M6" s="442"/>
      <c r="N6" s="442"/>
      <c r="O6" s="445"/>
      <c r="P6" s="445"/>
      <c r="Q6" s="445"/>
      <c r="R6" s="445"/>
      <c r="S6" s="445"/>
      <c r="T6" s="445"/>
      <c r="U6" s="442"/>
      <c r="V6" s="442"/>
    </row>
    <row r="7" spans="1:33" s="488" customFormat="1" ht="22.5">
      <c r="A7" s="550"/>
      <c r="B7" s="550"/>
      <c r="C7" s="550"/>
      <c r="D7" s="550"/>
      <c r="E7" s="550"/>
      <c r="F7" s="550"/>
      <c r="G7" s="556"/>
      <c r="H7" s="556"/>
      <c r="I7" s="496"/>
      <c r="J7" s="494"/>
      <c r="K7" s="494"/>
      <c r="L7" s="489"/>
      <c r="M7" s="582" t="s">
        <v>484</v>
      </c>
      <c r="N7" s="631"/>
      <c r="O7" s="1198" t="str">
        <f>IF(NameOrPr_ch="",IF(NameOrPr="","",NameOrPr),NameOrPr_ch)</f>
        <v xml:space="preserve">Региональная служба по тарифам Ханты-Мансийского автономного округа - Югры </v>
      </c>
      <c r="P7" s="1199"/>
      <c r="Q7" s="1199"/>
      <c r="R7" s="1199"/>
      <c r="S7" s="1199"/>
      <c r="T7" s="1200"/>
      <c r="U7" s="634"/>
      <c r="V7" s="489"/>
      <c r="AC7" s="550"/>
      <c r="AD7" s="550"/>
      <c r="AE7" s="550"/>
      <c r="AF7" s="550"/>
      <c r="AG7" s="550"/>
    </row>
    <row r="8" spans="1:33" s="456" customFormat="1" ht="18.75">
      <c r="A8" s="470"/>
      <c r="B8" s="470"/>
      <c r="C8" s="470"/>
      <c r="D8" s="470"/>
      <c r="E8" s="470"/>
      <c r="F8" s="470"/>
      <c r="G8" s="470"/>
      <c r="H8" s="470"/>
      <c r="L8" s="464"/>
      <c r="M8" s="582" t="s">
        <v>575</v>
      </c>
      <c r="N8" s="631"/>
      <c r="O8" s="1198" t="str">
        <f>IF(datePr_ch="",IF(datePr="","",datePr),datePr_ch)</f>
        <v>17.11.2020</v>
      </c>
      <c r="P8" s="1199"/>
      <c r="Q8" s="1199"/>
      <c r="R8" s="1199"/>
      <c r="S8" s="1199"/>
      <c r="T8" s="1200"/>
      <c r="U8" s="632"/>
      <c r="V8" s="451"/>
      <c r="AC8" s="470"/>
      <c r="AD8" s="470"/>
      <c r="AE8" s="470"/>
      <c r="AF8" s="470"/>
      <c r="AG8" s="470"/>
    </row>
    <row r="9" spans="1:33" s="456" customFormat="1" ht="18.75">
      <c r="A9" s="470"/>
      <c r="B9" s="470"/>
      <c r="C9" s="470"/>
      <c r="D9" s="470"/>
      <c r="E9" s="470"/>
      <c r="F9" s="470"/>
      <c r="G9" s="470"/>
      <c r="H9" s="470"/>
      <c r="L9" s="517"/>
      <c r="M9" s="582" t="s">
        <v>574</v>
      </c>
      <c r="N9" s="631"/>
      <c r="O9" s="1198" t="str">
        <f>IF(numberPr_ch="",IF(numberPr="","",numberPr),numberPr_ch)</f>
        <v>59-нп</v>
      </c>
      <c r="P9" s="1199"/>
      <c r="Q9" s="1199"/>
      <c r="R9" s="1199"/>
      <c r="S9" s="1199"/>
      <c r="T9" s="1200"/>
      <c r="U9" s="632"/>
      <c r="V9" s="451"/>
      <c r="AC9" s="470"/>
      <c r="AD9" s="470"/>
      <c r="AE9" s="470"/>
      <c r="AF9" s="470"/>
      <c r="AG9" s="470"/>
    </row>
    <row r="10" spans="1:33" s="456" customFormat="1" ht="18.75">
      <c r="A10" s="470"/>
      <c r="B10" s="470"/>
      <c r="C10" s="470"/>
      <c r="D10" s="470"/>
      <c r="E10" s="470"/>
      <c r="F10" s="470"/>
      <c r="G10" s="470"/>
      <c r="H10" s="470"/>
      <c r="L10" s="517"/>
      <c r="M10" s="582" t="s">
        <v>483</v>
      </c>
      <c r="N10" s="631"/>
      <c r="O10" s="1198"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99"/>
      <c r="Q10" s="1199"/>
      <c r="R10" s="1199"/>
      <c r="S10" s="1199"/>
      <c r="T10" s="1200"/>
      <c r="U10" s="632"/>
      <c r="V10" s="451"/>
      <c r="AC10" s="470"/>
      <c r="AD10" s="470"/>
      <c r="AE10" s="470"/>
      <c r="AF10" s="470"/>
      <c r="AG10" s="470"/>
    </row>
    <row r="11" spans="1:33" s="456" customFormat="1" ht="11.25" hidden="1">
      <c r="A11" s="470"/>
      <c r="B11" s="470"/>
      <c r="C11" s="470"/>
      <c r="D11" s="470"/>
      <c r="E11" s="470"/>
      <c r="F11" s="470"/>
      <c r="G11" s="470"/>
      <c r="H11" s="470"/>
      <c r="L11" s="517"/>
      <c r="M11" s="517"/>
      <c r="N11" s="531"/>
      <c r="O11" s="547"/>
      <c r="P11" s="547"/>
      <c r="Q11" s="547"/>
      <c r="R11" s="547"/>
      <c r="S11" s="547"/>
      <c r="T11" s="547"/>
      <c r="U11" s="451"/>
      <c r="V11" s="451"/>
      <c r="Z11" s="468" t="s">
        <v>358</v>
      </c>
      <c r="AC11" s="470"/>
      <c r="AD11" s="470"/>
      <c r="AE11" s="470"/>
      <c r="AF11" s="470"/>
      <c r="AG11" s="470"/>
    </row>
    <row r="12" spans="1:33">
      <c r="J12" s="446"/>
      <c r="K12" s="446"/>
      <c r="L12" s="442"/>
      <c r="M12" s="442"/>
      <c r="N12" s="442"/>
      <c r="O12" s="1194"/>
      <c r="P12" s="1194"/>
      <c r="Q12" s="1194"/>
      <c r="R12" s="1194"/>
      <c r="S12" s="1194"/>
      <c r="T12" s="1194"/>
      <c r="U12" s="1194"/>
      <c r="V12" s="1194"/>
      <c r="W12" s="1194"/>
      <c r="X12" s="1194"/>
      <c r="Y12" s="1194"/>
      <c r="Z12" s="1194"/>
    </row>
    <row r="13" spans="1:33" ht="14.25" customHeight="1">
      <c r="J13" s="446"/>
      <c r="K13" s="446"/>
      <c r="L13" s="1179" t="s">
        <v>436</v>
      </c>
      <c r="M13" s="1179"/>
      <c r="N13" s="1179"/>
      <c r="O13" s="1179"/>
      <c r="P13" s="1179"/>
      <c r="Q13" s="1179"/>
      <c r="R13" s="1179"/>
      <c r="S13" s="1179"/>
      <c r="T13" s="1179"/>
      <c r="U13" s="1179"/>
      <c r="V13" s="1179"/>
      <c r="W13" s="1179"/>
      <c r="X13" s="1179"/>
      <c r="Y13" s="1179"/>
      <c r="Z13" s="1179"/>
      <c r="AA13" s="1179"/>
      <c r="AB13" s="1104" t="s">
        <v>437</v>
      </c>
    </row>
    <row r="14" spans="1:33" ht="14.25" customHeight="1">
      <c r="J14" s="446"/>
      <c r="K14" s="446"/>
      <c r="L14" s="1179" t="s">
        <v>88</v>
      </c>
      <c r="M14" s="1179" t="s">
        <v>618</v>
      </c>
      <c r="N14" s="543"/>
      <c r="O14" s="1104" t="s">
        <v>620</v>
      </c>
      <c r="P14" s="1104"/>
      <c r="Q14" s="1104"/>
      <c r="R14" s="1104"/>
      <c r="S14" s="1104"/>
      <c r="T14" s="1104"/>
      <c r="U14" s="1104"/>
      <c r="V14" s="1104"/>
      <c r="W14" s="1104"/>
      <c r="X14" s="1104"/>
      <c r="Y14" s="1104"/>
      <c r="Z14" s="1179" t="s">
        <v>326</v>
      </c>
      <c r="AA14" s="1193" t="s">
        <v>260</v>
      </c>
      <c r="AB14" s="1104"/>
    </row>
    <row r="15" spans="1:33" s="488" customFormat="1" ht="14.25" customHeight="1">
      <c r="A15" s="550"/>
      <c r="B15" s="550"/>
      <c r="C15" s="550"/>
      <c r="D15" s="550"/>
      <c r="E15" s="550"/>
      <c r="F15" s="550"/>
      <c r="G15" s="556"/>
      <c r="H15" s="556"/>
      <c r="I15" s="496"/>
      <c r="J15" s="494"/>
      <c r="K15" s="494"/>
      <c r="L15" s="1179"/>
      <c r="M15" s="1179"/>
      <c r="N15" s="543"/>
      <c r="O15" s="1207" t="s">
        <v>646</v>
      </c>
      <c r="P15" s="1207" t="s">
        <v>599</v>
      </c>
      <c r="Q15" s="1207" t="s">
        <v>600</v>
      </c>
      <c r="R15" s="1207" t="s">
        <v>256</v>
      </c>
      <c r="S15" s="1207"/>
      <c r="T15" s="1207" t="s">
        <v>256</v>
      </c>
      <c r="U15" s="1207"/>
      <c r="V15" s="617"/>
      <c r="W15" s="1206" t="s">
        <v>633</v>
      </c>
      <c r="X15" s="1206"/>
      <c r="Y15" s="1206"/>
      <c r="Z15" s="1179"/>
      <c r="AA15" s="1193"/>
      <c r="AB15" s="1104"/>
      <c r="AC15" s="550"/>
      <c r="AD15" s="550"/>
      <c r="AE15" s="550"/>
      <c r="AF15" s="550"/>
      <c r="AG15" s="550"/>
    </row>
    <row r="16" spans="1:33" ht="56.25" customHeight="1">
      <c r="J16" s="446"/>
      <c r="K16" s="446"/>
      <c r="L16" s="1179"/>
      <c r="M16" s="1179"/>
      <c r="N16" s="543"/>
      <c r="O16" s="1207"/>
      <c r="P16" s="1207"/>
      <c r="Q16" s="1207"/>
      <c r="R16" s="500" t="s">
        <v>601</v>
      </c>
      <c r="S16" s="500" t="s">
        <v>602</v>
      </c>
      <c r="T16" s="500" t="s">
        <v>603</v>
      </c>
      <c r="U16" s="500" t="s">
        <v>604</v>
      </c>
      <c r="V16" s="500"/>
      <c r="W16" s="501" t="s">
        <v>259</v>
      </c>
      <c r="X16" s="1203" t="s">
        <v>258</v>
      </c>
      <c r="Y16" s="1203"/>
      <c r="Z16" s="1179"/>
      <c r="AA16" s="1193"/>
      <c r="AB16" s="1104"/>
    </row>
    <row r="17" spans="1:33">
      <c r="J17" s="446"/>
      <c r="K17" s="454">
        <v>1</v>
      </c>
      <c r="L17" s="443" t="s">
        <v>89</v>
      </c>
      <c r="M17" s="443" t="s">
        <v>48</v>
      </c>
      <c r="N17" s="461" t="s">
        <v>48</v>
      </c>
      <c r="O17" s="452">
        <f ca="1">OFFSET(O17,0,-1)+1</f>
        <v>3</v>
      </c>
      <c r="P17" s="452">
        <f t="shared" ref="P17:W17" ca="1" si="0">OFFSET(P17,0,-1)+1</f>
        <v>4</v>
      </c>
      <c r="Q17" s="452">
        <f t="shared" ca="1" si="0"/>
        <v>5</v>
      </c>
      <c r="R17" s="452">
        <f t="shared" ca="1" si="0"/>
        <v>6</v>
      </c>
      <c r="S17" s="452">
        <f t="shared" ca="1" si="0"/>
        <v>7</v>
      </c>
      <c r="T17" s="452">
        <f t="shared" ca="1" si="0"/>
        <v>8</v>
      </c>
      <c r="U17" s="452">
        <f t="shared" ca="1" si="0"/>
        <v>9</v>
      </c>
      <c r="V17" s="460">
        <f ca="1">OFFSET(V17,0,-1)</f>
        <v>9</v>
      </c>
      <c r="W17" s="452">
        <f t="shared" ca="1" si="0"/>
        <v>10</v>
      </c>
      <c r="X17" s="1168">
        <f ca="1">OFFSET(X17,0,-1)+1</f>
        <v>11</v>
      </c>
      <c r="Y17" s="1168"/>
      <c r="Z17" s="452">
        <f ca="1">OFFSET(Z17,0,-2)+1</f>
        <v>12</v>
      </c>
      <c r="AB17" s="452">
        <f ca="1">OFFSET(AB17,0,-2)+1</f>
        <v>13</v>
      </c>
    </row>
    <row r="18" spans="1:33" ht="22.5">
      <c r="A18" s="1152">
        <v>1</v>
      </c>
      <c r="B18" s="1018"/>
      <c r="C18" s="1018"/>
      <c r="D18" s="1018"/>
      <c r="E18" s="1019"/>
      <c r="F18" s="1020"/>
      <c r="G18" s="1018"/>
      <c r="H18" s="1018"/>
      <c r="I18" s="1006"/>
      <c r="J18" s="1011"/>
      <c r="K18" s="1011"/>
      <c r="L18" s="558">
        <f>mergeValue(A18)</f>
        <v>1</v>
      </c>
      <c r="M18" s="606" t="s">
        <v>19</v>
      </c>
      <c r="N18" s="545"/>
      <c r="O18" s="1195"/>
      <c r="P18" s="1195"/>
      <c r="Q18" s="1195"/>
      <c r="R18" s="1195"/>
      <c r="S18" s="1195"/>
      <c r="T18" s="1195"/>
      <c r="U18" s="1195"/>
      <c r="V18" s="1195"/>
      <c r="W18" s="1195"/>
      <c r="X18" s="1195"/>
      <c r="Y18" s="1195"/>
      <c r="Z18" s="1195"/>
      <c r="AA18" s="1195"/>
      <c r="AB18" s="595" t="s">
        <v>458</v>
      </c>
    </row>
    <row r="19" spans="1:33" ht="22.5">
      <c r="A19" s="1152"/>
      <c r="B19" s="1152">
        <v>1</v>
      </c>
      <c r="C19" s="1018"/>
      <c r="D19" s="1018"/>
      <c r="E19" s="1020"/>
      <c r="F19" s="1020"/>
      <c r="G19" s="1018"/>
      <c r="H19" s="1018"/>
      <c r="I19" s="1013"/>
      <c r="J19" s="1008"/>
      <c r="K19" s="1007"/>
      <c r="L19" s="558" t="str">
        <f>mergeValue(A19) &amp;"."&amp; mergeValue(B19)</f>
        <v>1.1</v>
      </c>
      <c r="M19" s="511" t="s">
        <v>15</v>
      </c>
      <c r="N19" s="545"/>
      <c r="O19" s="1195"/>
      <c r="P19" s="1195"/>
      <c r="Q19" s="1195"/>
      <c r="R19" s="1195"/>
      <c r="S19" s="1195"/>
      <c r="T19" s="1195"/>
      <c r="U19" s="1195"/>
      <c r="V19" s="1195"/>
      <c r="W19" s="1195"/>
      <c r="X19" s="1195"/>
      <c r="Y19" s="1195"/>
      <c r="Z19" s="1195"/>
      <c r="AA19" s="1195"/>
      <c r="AB19" s="595" t="s">
        <v>459</v>
      </c>
    </row>
    <row r="20" spans="1:33" ht="22.5">
      <c r="A20" s="1152"/>
      <c r="B20" s="1152"/>
      <c r="C20" s="1152">
        <v>1</v>
      </c>
      <c r="D20" s="1018"/>
      <c r="E20" s="1020"/>
      <c r="F20" s="1020"/>
      <c r="G20" s="1018"/>
      <c r="H20" s="1018"/>
      <c r="I20" s="1013"/>
      <c r="J20" s="1008"/>
      <c r="K20" s="1007"/>
      <c r="L20" s="558" t="str">
        <f>mergeValue(A20) &amp;"."&amp; mergeValue(B20)&amp;"."&amp; mergeValue(C20)</f>
        <v>1.1.1</v>
      </c>
      <c r="M20" s="512" t="s">
        <v>6</v>
      </c>
      <c r="N20" s="545"/>
      <c r="O20" s="1195"/>
      <c r="P20" s="1195"/>
      <c r="Q20" s="1195"/>
      <c r="R20" s="1195"/>
      <c r="S20" s="1195"/>
      <c r="T20" s="1195"/>
      <c r="U20" s="1195"/>
      <c r="V20" s="1195"/>
      <c r="W20" s="1195"/>
      <c r="X20" s="1195"/>
      <c r="Y20" s="1195"/>
      <c r="Z20" s="1195"/>
      <c r="AA20" s="1195"/>
      <c r="AB20" s="595" t="s">
        <v>612</v>
      </c>
    </row>
    <row r="21" spans="1:33" ht="22.5">
      <c r="A21" s="1152"/>
      <c r="B21" s="1152"/>
      <c r="C21" s="1152"/>
      <c r="D21" s="1152">
        <v>1</v>
      </c>
      <c r="E21" s="1020"/>
      <c r="F21" s="1020"/>
      <c r="G21" s="1018"/>
      <c r="H21" s="1018"/>
      <c r="I21" s="1013"/>
      <c r="J21" s="1008"/>
      <c r="K21" s="1007"/>
      <c r="L21" s="558" t="str">
        <f>mergeValue(A21) &amp;"."&amp; mergeValue(B21)&amp;"."&amp; mergeValue(C21)&amp;"."&amp; mergeValue(D21)</f>
        <v>1.1.1.1</v>
      </c>
      <c r="M21" s="513" t="s">
        <v>21</v>
      </c>
      <c r="N21" s="545"/>
      <c r="O21" s="1195"/>
      <c r="P21" s="1195"/>
      <c r="Q21" s="1195"/>
      <c r="R21" s="1195"/>
      <c r="S21" s="1195"/>
      <c r="T21" s="1195"/>
      <c r="U21" s="1195"/>
      <c r="V21" s="1195"/>
      <c r="W21" s="1195"/>
      <c r="X21" s="1195"/>
      <c r="Y21" s="1195"/>
      <c r="Z21" s="1195"/>
      <c r="AA21" s="1195"/>
      <c r="AB21" s="595" t="s">
        <v>613</v>
      </c>
    </row>
    <row r="22" spans="1:33" ht="0.2" customHeight="1">
      <c r="A22" s="1152"/>
      <c r="B22" s="1152"/>
      <c r="C22" s="1152"/>
      <c r="D22" s="1152"/>
      <c r="E22" s="1152">
        <v>1</v>
      </c>
      <c r="F22" s="1020"/>
      <c r="G22" s="1018"/>
      <c r="H22" s="1018"/>
      <c r="I22" s="1012"/>
      <c r="J22" s="1008"/>
      <c r="K22" s="1007"/>
      <c r="L22" s="558"/>
      <c r="M22" s="519"/>
      <c r="N22" s="546"/>
      <c r="O22" s="596"/>
      <c r="P22" s="596"/>
      <c r="Q22" s="596"/>
      <c r="R22" s="596"/>
      <c r="S22" s="596"/>
      <c r="T22" s="596"/>
      <c r="U22" s="596"/>
      <c r="V22" s="596"/>
      <c r="W22" s="596"/>
      <c r="X22" s="596"/>
      <c r="Y22" s="596"/>
      <c r="Z22" s="596"/>
      <c r="AA22" s="473"/>
      <c r="AB22" s="595"/>
    </row>
    <row r="23" spans="1:33" ht="90">
      <c r="A23" s="1152"/>
      <c r="B23" s="1152"/>
      <c r="C23" s="1152"/>
      <c r="D23" s="1152"/>
      <c r="E23" s="1152"/>
      <c r="F23" s="1152">
        <v>1</v>
      </c>
      <c r="G23" s="1018"/>
      <c r="H23" s="1018"/>
      <c r="I23" s="1204"/>
      <c r="J23" s="1008"/>
      <c r="K23" s="1007"/>
      <c r="L23" s="558" t="str">
        <f>mergeValue(A23) &amp;"."&amp; mergeValue(B23)&amp;"."&amp; mergeValue(C23)&amp;"."&amp; mergeValue(D23)&amp;"."&amp; mergeValue(F23)</f>
        <v>1.1.1.1.1</v>
      </c>
      <c r="M23" s="520" t="s">
        <v>9</v>
      </c>
      <c r="N23" s="546"/>
      <c r="O23" s="1155"/>
      <c r="P23" s="1156"/>
      <c r="Q23" s="1156"/>
      <c r="R23" s="1156"/>
      <c r="S23" s="1156"/>
      <c r="T23" s="1156"/>
      <c r="U23" s="1156"/>
      <c r="V23" s="1156"/>
      <c r="W23" s="1156"/>
      <c r="X23" s="1156"/>
      <c r="Y23" s="1156"/>
      <c r="Z23" s="1156"/>
      <c r="AA23" s="1157"/>
      <c r="AB23" s="595" t="s">
        <v>614</v>
      </c>
      <c r="AD23" s="469" t="str">
        <f>strCheckUnique(AE23:AE28)</f>
        <v/>
      </c>
      <c r="AF23" s="469"/>
    </row>
    <row r="24" spans="1:33" ht="135">
      <c r="A24" s="1152"/>
      <c r="B24" s="1152"/>
      <c r="C24" s="1152"/>
      <c r="D24" s="1152"/>
      <c r="E24" s="1152"/>
      <c r="F24" s="1152"/>
      <c r="G24" s="1152">
        <v>1</v>
      </c>
      <c r="H24" s="1018"/>
      <c r="I24" s="1204"/>
      <c r="J24" s="1205"/>
      <c r="K24" s="1014"/>
      <c r="L24" s="558" t="str">
        <f>mergeValue(A24) &amp;"."&amp; mergeValue(B24)&amp;"."&amp; mergeValue(C24)&amp;"."&amp; mergeValue(D24)&amp;"."&amp; mergeValue(F24)&amp;"."&amp; mergeValue(G24)</f>
        <v>1.1.1.1.1.1</v>
      </c>
      <c r="M24" s="1034" t="s">
        <v>629</v>
      </c>
      <c r="N24" s="611"/>
      <c r="O24" s="527"/>
      <c r="P24" s="527"/>
      <c r="Q24" s="527"/>
      <c r="R24" s="458"/>
      <c r="S24" s="1060"/>
      <c r="T24" s="458"/>
      <c r="U24" s="1060"/>
      <c r="V24" s="549" t="str">
        <f>W24 &amp; "-" &amp; Y24</f>
        <v>-</v>
      </c>
      <c r="W24" s="1187"/>
      <c r="X24" s="1159" t="s">
        <v>81</v>
      </c>
      <c r="Y24" s="1187"/>
      <c r="Z24" s="1159" t="s">
        <v>82</v>
      </c>
      <c r="AA24" s="502"/>
      <c r="AB24" s="595" t="s">
        <v>647</v>
      </c>
      <c r="AC24" s="465" t="str">
        <f>strCheckDate(O24:AA24)</f>
        <v/>
      </c>
      <c r="AD24" s="469"/>
      <c r="AE24" s="469" t="str">
        <f>IF(M24="","",M24 )</f>
        <v>горячая вода в системе централизованного теплоснабжения на горячее водоснабжение</v>
      </c>
      <c r="AF24" s="469"/>
      <c r="AG24" s="469"/>
    </row>
    <row r="25" spans="1:33" ht="99" customHeight="1">
      <c r="A25" s="1152"/>
      <c r="B25" s="1152"/>
      <c r="C25" s="1152"/>
      <c r="D25" s="1152"/>
      <c r="E25" s="1152"/>
      <c r="F25" s="1152"/>
      <c r="G25" s="1152"/>
      <c r="H25" s="1018">
        <v>1</v>
      </c>
      <c r="I25" s="1204"/>
      <c r="J25" s="1205"/>
      <c r="K25" s="1014"/>
      <c r="L25" s="558" t="str">
        <f>mergeValue(A25) &amp;"."&amp; mergeValue(B25)&amp;"."&amp; mergeValue(C25)&amp;"."&amp; mergeValue(D25)&amp;"."&amp; mergeValue(F25)&amp;"."&amp; mergeValue(G25)&amp;"."&amp; mergeValue(H25)</f>
        <v>1.1.1.1.1.1.1</v>
      </c>
      <c r="M25" s="1036"/>
      <c r="N25" s="459"/>
      <c r="O25" s="527"/>
      <c r="P25" s="527"/>
      <c r="Q25" s="527"/>
      <c r="R25" s="458"/>
      <c r="S25" s="1060"/>
      <c r="T25" s="458"/>
      <c r="U25" s="1060"/>
      <c r="V25" s="549" t="str">
        <f>W25 &amp; "-" &amp; Y25</f>
        <v>-</v>
      </c>
      <c r="W25" s="1187"/>
      <c r="X25" s="1159"/>
      <c r="Y25" s="1187"/>
      <c r="Z25" s="1159"/>
      <c r="AA25" s="635"/>
      <c r="AB25" s="1169" t="s">
        <v>648</v>
      </c>
      <c r="AC25" s="465" t="str">
        <f>strCheckDate(O25:AA25)</f>
        <v/>
      </c>
      <c r="AF25" s="469"/>
    </row>
    <row r="26" spans="1:33" ht="14.25" hidden="1" customHeight="1">
      <c r="A26" s="1152"/>
      <c r="B26" s="1152"/>
      <c r="C26" s="1152"/>
      <c r="D26" s="1152"/>
      <c r="E26" s="1152"/>
      <c r="F26" s="1152"/>
      <c r="G26" s="1152"/>
      <c r="H26" s="1018"/>
      <c r="I26" s="1204"/>
      <c r="J26" s="1205"/>
      <c r="K26" s="1014"/>
      <c r="L26" s="565"/>
      <c r="M26" s="611"/>
      <c r="N26" s="611"/>
      <c r="O26" s="527"/>
      <c r="P26" s="458"/>
      <c r="Q26" s="458"/>
      <c r="R26" s="458"/>
      <c r="S26" s="458"/>
      <c r="T26" s="458"/>
      <c r="U26" s="524"/>
      <c r="V26" s="549"/>
      <c r="W26" s="1158"/>
      <c r="X26" s="1159"/>
      <c r="Y26" s="1158"/>
      <c r="Z26" s="1159"/>
      <c r="AA26" s="502"/>
      <c r="AB26" s="1170"/>
      <c r="AF26" s="469">
        <f ca="1">OFFSET(AF26,-1,0)</f>
        <v>0</v>
      </c>
    </row>
    <row r="27" spans="1:33" s="440" customFormat="1" ht="15" customHeight="1">
      <c r="A27" s="1152"/>
      <c r="B27" s="1152"/>
      <c r="C27" s="1152"/>
      <c r="D27" s="1152"/>
      <c r="E27" s="1152"/>
      <c r="F27" s="1152"/>
      <c r="G27" s="1152"/>
      <c r="H27" s="1018"/>
      <c r="I27" s="1204"/>
      <c r="J27" s="1205"/>
      <c r="K27" s="1015"/>
      <c r="L27" s="503"/>
      <c r="M27" s="522" t="s">
        <v>40</v>
      </c>
      <c r="N27" s="516"/>
      <c r="O27" s="510"/>
      <c r="P27" s="510"/>
      <c r="Q27" s="510"/>
      <c r="R27" s="510"/>
      <c r="S27" s="510"/>
      <c r="T27" s="510"/>
      <c r="U27" s="510"/>
      <c r="V27" s="510"/>
      <c r="W27" s="528"/>
      <c r="X27" s="529"/>
      <c r="Y27" s="528"/>
      <c r="Z27" s="516"/>
      <c r="AA27" s="525"/>
      <c r="AB27" s="1171"/>
      <c r="AC27" s="466"/>
      <c r="AD27" s="466"/>
      <c r="AE27" s="466"/>
      <c r="AF27" s="466"/>
      <c r="AG27" s="466"/>
    </row>
    <row r="28" spans="1:33" s="440" customFormat="1" ht="15" customHeight="1">
      <c r="A28" s="1152"/>
      <c r="B28" s="1152"/>
      <c r="C28" s="1152"/>
      <c r="D28" s="1152"/>
      <c r="E28" s="1152"/>
      <c r="F28" s="1152"/>
      <c r="G28" s="1018"/>
      <c r="H28" s="1018"/>
      <c r="I28" s="1204"/>
      <c r="J28" s="1016"/>
      <c r="K28" s="1015"/>
      <c r="L28" s="503"/>
      <c r="M28" s="521" t="s">
        <v>24</v>
      </c>
      <c r="N28" s="522"/>
      <c r="O28" s="522"/>
      <c r="P28" s="522"/>
      <c r="Q28" s="522"/>
      <c r="R28" s="522"/>
      <c r="S28" s="522"/>
      <c r="T28" s="522"/>
      <c r="U28" s="522"/>
      <c r="V28" s="522"/>
      <c r="W28" s="522"/>
      <c r="X28" s="522"/>
      <c r="Y28" s="522"/>
      <c r="Z28" s="522"/>
      <c r="AA28" s="522"/>
      <c r="AB28" s="525"/>
      <c r="AC28" s="466"/>
      <c r="AD28" s="466"/>
      <c r="AE28" s="466"/>
      <c r="AF28" s="466"/>
      <c r="AG28" s="466"/>
    </row>
    <row r="29" spans="1:33" s="440" customFormat="1" ht="15" customHeight="1">
      <c r="A29" s="1152"/>
      <c r="B29" s="1152"/>
      <c r="C29" s="1152"/>
      <c r="D29" s="1152"/>
      <c r="E29" s="1152"/>
      <c r="F29" s="1021"/>
      <c r="G29" s="1018"/>
      <c r="H29" s="1018"/>
      <c r="I29" s="1012"/>
      <c r="J29" s="1010"/>
      <c r="K29" s="1015"/>
      <c r="L29" s="503"/>
      <c r="M29" s="516" t="s">
        <v>10</v>
      </c>
      <c r="N29" s="515"/>
      <c r="O29" s="510"/>
      <c r="P29" s="510"/>
      <c r="Q29" s="510"/>
      <c r="R29" s="510"/>
      <c r="S29" s="510"/>
      <c r="T29" s="510"/>
      <c r="U29" s="510"/>
      <c r="V29" s="510"/>
      <c r="W29" s="538"/>
      <c r="X29" s="529"/>
      <c r="Y29" s="528"/>
      <c r="Z29" s="515"/>
      <c r="AA29" s="529"/>
      <c r="AB29" s="525"/>
      <c r="AC29" s="466"/>
      <c r="AD29" s="466"/>
      <c r="AE29" s="466"/>
      <c r="AF29" s="466"/>
      <c r="AG29" s="466"/>
    </row>
    <row r="30" spans="1:33" s="440" customFormat="1" ht="14.25" hidden="1" customHeight="1">
      <c r="A30" s="1152"/>
      <c r="B30" s="1152"/>
      <c r="C30" s="1152"/>
      <c r="D30" s="1020"/>
      <c r="E30" s="1021"/>
      <c r="F30" s="1021"/>
      <c r="G30" s="1018"/>
      <c r="H30" s="1018"/>
      <c r="I30" s="1017"/>
      <c r="J30" s="1010"/>
      <c r="K30" s="1006"/>
      <c r="L30" s="503"/>
      <c r="M30" s="516"/>
      <c r="N30" s="516"/>
      <c r="O30" s="516"/>
      <c r="P30" s="516"/>
      <c r="Q30" s="516"/>
      <c r="R30" s="516"/>
      <c r="S30" s="516"/>
      <c r="T30" s="516"/>
      <c r="U30" s="516"/>
      <c r="V30" s="516"/>
      <c r="W30" s="516"/>
      <c r="X30" s="516"/>
      <c r="Y30" s="516"/>
      <c r="Z30" s="516"/>
      <c r="AA30" s="516"/>
      <c r="AB30" s="525"/>
      <c r="AC30" s="466"/>
      <c r="AD30" s="466"/>
      <c r="AE30" s="466"/>
      <c r="AF30" s="466"/>
      <c r="AG30" s="466"/>
    </row>
    <row r="31" spans="1:33" s="954" customFormat="1">
      <c r="A31" s="1152"/>
      <c r="B31" s="1152"/>
      <c r="C31" s="1152"/>
      <c r="D31" s="1022"/>
      <c r="E31" s="1022"/>
      <c r="F31" s="1022"/>
      <c r="G31" s="1023"/>
      <c r="H31" s="1022"/>
      <c r="I31" s="1015"/>
      <c r="J31" s="1010"/>
      <c r="K31" s="1015"/>
      <c r="L31" s="653"/>
      <c r="M31" s="1005" t="s">
        <v>16</v>
      </c>
      <c r="N31" s="966"/>
      <c r="O31" s="966"/>
      <c r="P31" s="966"/>
      <c r="Q31" s="966"/>
      <c r="R31" s="966"/>
      <c r="S31" s="966"/>
      <c r="T31" s="966"/>
      <c r="U31" s="966"/>
      <c r="V31" s="966"/>
      <c r="W31" s="966"/>
      <c r="X31" s="966"/>
      <c r="Y31" s="966"/>
      <c r="Z31" s="966"/>
      <c r="AA31" s="966"/>
      <c r="AB31" s="727"/>
      <c r="AC31" s="975"/>
      <c r="AD31" s="975"/>
      <c r="AE31" s="975"/>
      <c r="AF31" s="975"/>
      <c r="AG31" s="975"/>
    </row>
    <row r="32" spans="1:33" s="440" customFormat="1" ht="15" customHeight="1">
      <c r="A32" s="1152"/>
      <c r="B32" s="1152"/>
      <c r="C32" s="1022"/>
      <c r="D32" s="1022"/>
      <c r="E32" s="1022"/>
      <c r="F32" s="1022"/>
      <c r="G32" s="1023"/>
      <c r="H32" s="1022"/>
      <c r="I32" s="1015"/>
      <c r="J32" s="1010"/>
      <c r="K32" s="1015"/>
      <c r="L32" s="503"/>
      <c r="M32" s="514" t="s">
        <v>17</v>
      </c>
      <c r="N32" s="514"/>
      <c r="O32" s="510"/>
      <c r="P32" s="510"/>
      <c r="Q32" s="510"/>
      <c r="R32" s="510"/>
      <c r="S32" s="510"/>
      <c r="T32" s="510"/>
      <c r="U32" s="510"/>
      <c r="V32" s="510"/>
      <c r="W32" s="538"/>
      <c r="X32" s="529"/>
      <c r="Y32" s="528"/>
      <c r="Z32" s="514"/>
      <c r="AA32" s="529"/>
      <c r="AB32" s="525"/>
      <c r="AC32" s="466"/>
      <c r="AD32" s="466"/>
      <c r="AE32" s="466"/>
      <c r="AF32" s="466"/>
      <c r="AG32" s="466"/>
    </row>
    <row r="33" spans="1:33" s="440" customFormat="1" ht="15" customHeight="1">
      <c r="A33" s="1152"/>
      <c r="B33" s="1022"/>
      <c r="C33" s="1022"/>
      <c r="D33" s="1022"/>
      <c r="E33" s="1022"/>
      <c r="F33" s="1022"/>
      <c r="G33" s="1023"/>
      <c r="H33" s="1022"/>
      <c r="I33" s="1015"/>
      <c r="J33" s="1010"/>
      <c r="K33" s="1015"/>
      <c r="L33" s="503"/>
      <c r="M33" s="523" t="s">
        <v>18</v>
      </c>
      <c r="N33" s="514"/>
      <c r="O33" s="510"/>
      <c r="P33" s="510"/>
      <c r="Q33" s="510"/>
      <c r="R33" s="510"/>
      <c r="S33" s="510"/>
      <c r="T33" s="510"/>
      <c r="U33" s="510"/>
      <c r="V33" s="510"/>
      <c r="W33" s="538"/>
      <c r="X33" s="529"/>
      <c r="Y33" s="528"/>
      <c r="Z33" s="514"/>
      <c r="AA33" s="529"/>
      <c r="AB33" s="525"/>
      <c r="AC33" s="466"/>
      <c r="AD33" s="466"/>
      <c r="AE33" s="466"/>
      <c r="AF33" s="466"/>
      <c r="AG33" s="466"/>
    </row>
    <row r="34" spans="1:33" s="440" customFormat="1" ht="15" customHeight="1">
      <c r="A34" s="1017"/>
      <c r="B34" s="1017"/>
      <c r="C34" s="1017"/>
      <c r="D34" s="1017"/>
      <c r="E34" s="1017"/>
      <c r="F34" s="1017"/>
      <c r="G34" s="1024"/>
      <c r="H34" s="1017"/>
      <c r="I34" s="1009"/>
      <c r="J34" s="1010"/>
      <c r="K34" s="1006"/>
      <c r="L34" s="503"/>
      <c r="M34" s="530" t="s">
        <v>294</v>
      </c>
      <c r="N34" s="514"/>
      <c r="O34" s="510"/>
      <c r="P34" s="510"/>
      <c r="Q34" s="510"/>
      <c r="R34" s="510"/>
      <c r="S34" s="510"/>
      <c r="T34" s="510"/>
      <c r="U34" s="510"/>
      <c r="V34" s="510"/>
      <c r="W34" s="538"/>
      <c r="X34" s="529"/>
      <c r="Y34" s="528"/>
      <c r="Z34" s="514"/>
      <c r="AA34" s="529"/>
      <c r="AB34" s="525"/>
      <c r="AC34" s="466"/>
      <c r="AD34" s="466"/>
      <c r="AE34" s="466"/>
      <c r="AF34" s="466"/>
      <c r="AG34" s="466"/>
    </row>
    <row r="35" spans="1:33" ht="3" customHeight="1">
      <c r="L35" s="450"/>
      <c r="M35" s="450"/>
      <c r="N35" s="450"/>
      <c r="O35" s="450"/>
      <c r="P35" s="450"/>
      <c r="Q35" s="450"/>
      <c r="R35" s="450"/>
      <c r="S35" s="450"/>
      <c r="T35" s="450"/>
      <c r="U35" s="450"/>
      <c r="V35" s="450"/>
      <c r="W35" s="450"/>
      <c r="X35" s="450"/>
      <c r="Y35" s="450"/>
      <c r="Z35" s="450"/>
    </row>
    <row r="36" spans="1:33" ht="89.25" customHeight="1">
      <c r="L36" s="1">
        <v>1</v>
      </c>
      <c r="M36" s="1145" t="s">
        <v>651</v>
      </c>
      <c r="N36" s="1145"/>
      <c r="O36" s="1145"/>
      <c r="P36" s="1145"/>
      <c r="Q36" s="1145"/>
      <c r="R36" s="1145"/>
      <c r="S36" s="1145"/>
      <c r="T36" s="1145"/>
      <c r="U36" s="1145"/>
      <c r="V36" s="1145"/>
      <c r="W36" s="1145"/>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185" hidden="1" customWidth="1"/>
    <col min="2" max="4" width="3.7109375" style="173" hidden="1" customWidth="1"/>
    <col min="5" max="5" width="3.7109375" style="61" customWidth="1"/>
    <col min="6" max="6" width="9.7109375" style="36" customWidth="1"/>
    <col min="7" max="7" width="37.7109375" style="36" customWidth="1"/>
    <col min="8" max="8" width="66.85546875" style="36" customWidth="1"/>
    <col min="9" max="9" width="115.7109375" style="36" customWidth="1"/>
    <col min="10" max="11" width="10.5703125" style="173"/>
    <col min="12" max="12" width="11.140625" style="173" customWidth="1"/>
    <col min="13" max="20" width="10.5703125" style="173"/>
    <col min="21" max="16384" width="10.5703125" style="36"/>
  </cols>
  <sheetData>
    <row r="1" spans="1:20" ht="3" customHeight="1">
      <c r="A1" s="185" t="s">
        <v>204</v>
      </c>
    </row>
    <row r="2" spans="1:20" ht="22.5">
      <c r="F2" s="1146" t="s">
        <v>473</v>
      </c>
      <c r="G2" s="1147"/>
      <c r="H2" s="1148"/>
      <c r="I2" s="404"/>
    </row>
    <row r="3" spans="1:20" ht="3" customHeight="1"/>
    <row r="4" spans="1:20" s="162" customFormat="1" ht="11.25">
      <c r="A4" s="184"/>
      <c r="B4" s="184"/>
      <c r="C4" s="184"/>
      <c r="D4" s="184"/>
      <c r="F4" s="1104" t="s">
        <v>436</v>
      </c>
      <c r="G4" s="1104"/>
      <c r="H4" s="1104"/>
      <c r="I4" s="1149" t="s">
        <v>437</v>
      </c>
      <c r="J4" s="184"/>
      <c r="K4" s="184"/>
      <c r="L4" s="184"/>
      <c r="M4" s="184"/>
      <c r="N4" s="184"/>
      <c r="O4" s="184"/>
      <c r="P4" s="184"/>
      <c r="Q4" s="184"/>
      <c r="R4" s="184"/>
      <c r="S4" s="184"/>
      <c r="T4" s="184"/>
    </row>
    <row r="5" spans="1:20" s="162" customFormat="1" ht="11.25" customHeight="1">
      <c r="A5" s="184"/>
      <c r="B5" s="184"/>
      <c r="C5" s="184"/>
      <c r="D5" s="184"/>
      <c r="F5" s="288" t="s">
        <v>88</v>
      </c>
      <c r="G5" s="306" t="s">
        <v>439</v>
      </c>
      <c r="H5" s="287" t="s">
        <v>424</v>
      </c>
      <c r="I5" s="1149"/>
      <c r="J5" s="184"/>
      <c r="K5" s="184"/>
      <c r="L5" s="184"/>
      <c r="M5" s="184"/>
      <c r="N5" s="184"/>
      <c r="O5" s="184"/>
      <c r="P5" s="184"/>
      <c r="Q5" s="184"/>
      <c r="R5" s="184"/>
      <c r="S5" s="184"/>
      <c r="T5" s="184"/>
    </row>
    <row r="6" spans="1:20" s="162" customFormat="1" ht="12" customHeight="1">
      <c r="A6" s="184"/>
      <c r="B6" s="184"/>
      <c r="C6" s="184"/>
      <c r="D6" s="184"/>
      <c r="F6" s="289" t="s">
        <v>89</v>
      </c>
      <c r="G6" s="291">
        <v>2</v>
      </c>
      <c r="H6" s="292">
        <v>3</v>
      </c>
      <c r="I6" s="290">
        <v>4</v>
      </c>
      <c r="J6" s="184">
        <v>4</v>
      </c>
      <c r="K6" s="184"/>
      <c r="L6" s="184"/>
      <c r="M6" s="184"/>
      <c r="N6" s="184"/>
      <c r="O6" s="184"/>
      <c r="P6" s="184"/>
      <c r="Q6" s="184"/>
      <c r="R6" s="184"/>
      <c r="S6" s="184"/>
      <c r="T6" s="184"/>
    </row>
    <row r="7" spans="1:20" s="162" customFormat="1" ht="18.75">
      <c r="A7" s="184"/>
      <c r="B7" s="184"/>
      <c r="C7" s="184"/>
      <c r="D7" s="184"/>
      <c r="F7" s="304">
        <v>1</v>
      </c>
      <c r="G7" s="386" t="s">
        <v>474</v>
      </c>
      <c r="H7" s="286" t="str">
        <f>IF(dateCh="","",dateCh)</f>
        <v>27.11.2020</v>
      </c>
      <c r="I7" s="167" t="s">
        <v>475</v>
      </c>
      <c r="J7" s="303"/>
      <c r="K7" s="184"/>
      <c r="L7" s="184"/>
      <c r="M7" s="184"/>
      <c r="N7" s="184"/>
      <c r="O7" s="184"/>
      <c r="P7" s="184"/>
      <c r="Q7" s="184"/>
      <c r="R7" s="184"/>
      <c r="S7" s="184"/>
      <c r="T7" s="184"/>
    </row>
    <row r="8" spans="1:20" s="162" customFormat="1" ht="45">
      <c r="A8" s="1150">
        <v>1</v>
      </c>
      <c r="B8" s="184"/>
      <c r="C8" s="184"/>
      <c r="D8" s="184"/>
      <c r="F8" s="304" t="str">
        <f>"2." &amp;mergeValue(A8)</f>
        <v>2.1</v>
      </c>
      <c r="G8" s="386" t="s">
        <v>476</v>
      </c>
      <c r="H8" s="286"/>
      <c r="I8" s="167" t="s">
        <v>569</v>
      </c>
      <c r="J8" s="303"/>
      <c r="K8" s="184"/>
      <c r="L8" s="184"/>
      <c r="M8" s="184"/>
      <c r="N8" s="184"/>
      <c r="O8" s="184"/>
      <c r="P8" s="184"/>
      <c r="Q8" s="184"/>
      <c r="R8" s="184"/>
      <c r="S8" s="184"/>
      <c r="T8" s="184"/>
    </row>
    <row r="9" spans="1:20" s="162" customFormat="1" ht="22.5">
      <c r="A9" s="1150"/>
      <c r="B9" s="184"/>
      <c r="C9" s="184"/>
      <c r="D9" s="184"/>
      <c r="F9" s="304" t="str">
        <f>"3." &amp;mergeValue(A9)</f>
        <v>3.1</v>
      </c>
      <c r="G9" s="386" t="s">
        <v>477</v>
      </c>
      <c r="H9" s="286"/>
      <c r="I9" s="167" t="s">
        <v>568</v>
      </c>
      <c r="J9" s="303"/>
      <c r="K9" s="184"/>
      <c r="L9" s="184"/>
      <c r="M9" s="184"/>
      <c r="N9" s="184"/>
      <c r="O9" s="184"/>
      <c r="P9" s="184"/>
      <c r="Q9" s="184"/>
      <c r="R9" s="184"/>
      <c r="S9" s="184"/>
      <c r="T9" s="184"/>
    </row>
    <row r="10" spans="1:20" s="162" customFormat="1" ht="22.5">
      <c r="A10" s="1150"/>
      <c r="B10" s="184"/>
      <c r="C10" s="184"/>
      <c r="D10" s="184"/>
      <c r="F10" s="304" t="str">
        <f>"4."&amp;mergeValue(A10)</f>
        <v>4.1</v>
      </c>
      <c r="G10" s="386" t="s">
        <v>478</v>
      </c>
      <c r="H10" s="287" t="s">
        <v>440</v>
      </c>
      <c r="I10" s="167"/>
      <c r="J10" s="303"/>
      <c r="K10" s="184"/>
      <c r="L10" s="184"/>
      <c r="M10" s="184"/>
      <c r="N10" s="184"/>
      <c r="O10" s="184"/>
      <c r="P10" s="184"/>
      <c r="Q10" s="184"/>
      <c r="R10" s="184"/>
      <c r="S10" s="184"/>
      <c r="T10" s="184"/>
    </row>
    <row r="11" spans="1:20" s="162" customFormat="1" ht="18.75">
      <c r="A11" s="1150"/>
      <c r="B11" s="1150">
        <v>1</v>
      </c>
      <c r="C11" s="313"/>
      <c r="D11" s="313"/>
      <c r="F11" s="304" t="str">
        <f>"4."&amp;mergeValue(A11) &amp;"."&amp;mergeValue(B11)</f>
        <v>4.1.1</v>
      </c>
      <c r="G11" s="293" t="s">
        <v>571</v>
      </c>
      <c r="H11" s="286" t="str">
        <f>IF(region_name="","",region_name)</f>
        <v>Ханты-Мансийский автономный округ</v>
      </c>
      <c r="I11" s="167" t="s">
        <v>481</v>
      </c>
      <c r="J11" s="303"/>
      <c r="K11" s="184"/>
      <c r="L11" s="184"/>
      <c r="M11" s="184"/>
      <c r="N11" s="184"/>
      <c r="O11" s="184"/>
      <c r="P11" s="184"/>
      <c r="Q11" s="184"/>
      <c r="R11" s="184"/>
      <c r="S11" s="184"/>
      <c r="T11" s="184"/>
    </row>
    <row r="12" spans="1:20" s="162" customFormat="1" ht="22.5">
      <c r="A12" s="1150"/>
      <c r="B12" s="1150"/>
      <c r="C12" s="1150">
        <v>1</v>
      </c>
      <c r="D12" s="313"/>
      <c r="F12" s="304" t="str">
        <f>"4."&amp;mergeValue(A12) &amp;"."&amp;mergeValue(B12)&amp;"."&amp;mergeValue(C12)</f>
        <v>4.1.1.1</v>
      </c>
      <c r="G12" s="310" t="s">
        <v>479</v>
      </c>
      <c r="H12" s="286"/>
      <c r="I12" s="167" t="s">
        <v>482</v>
      </c>
      <c r="J12" s="303"/>
      <c r="K12" s="184"/>
      <c r="L12" s="184"/>
      <c r="M12" s="184"/>
      <c r="N12" s="184"/>
      <c r="O12" s="184"/>
      <c r="P12" s="184"/>
      <c r="Q12" s="184"/>
      <c r="R12" s="184"/>
      <c r="S12" s="184"/>
      <c r="T12" s="184"/>
    </row>
    <row r="13" spans="1:20" s="162" customFormat="1" ht="39" customHeight="1">
      <c r="A13" s="1150"/>
      <c r="B13" s="1150"/>
      <c r="C13" s="1150"/>
      <c r="D13" s="313">
        <v>1</v>
      </c>
      <c r="F13" s="304" t="str">
        <f>"4."&amp;mergeValue(A13) &amp;"."&amp;mergeValue(B13)&amp;"."&amp;mergeValue(C13)&amp;"."&amp;mergeValue(D13)</f>
        <v>4.1.1.1.1</v>
      </c>
      <c r="G13" s="389" t="s">
        <v>480</v>
      </c>
      <c r="H13" s="286"/>
      <c r="I13" s="1151" t="s">
        <v>570</v>
      </c>
      <c r="J13" s="303"/>
      <c r="K13" s="184"/>
      <c r="L13" s="184"/>
      <c r="M13" s="184"/>
      <c r="N13" s="184"/>
      <c r="O13" s="184"/>
      <c r="P13" s="184"/>
      <c r="Q13" s="184"/>
      <c r="R13" s="184"/>
      <c r="S13" s="184"/>
      <c r="T13" s="184"/>
    </row>
    <row r="14" spans="1:20" s="162" customFormat="1" ht="18.75">
      <c r="A14" s="1150"/>
      <c r="B14" s="1150"/>
      <c r="C14" s="1150"/>
      <c r="D14" s="313"/>
      <c r="F14" s="307"/>
      <c r="G14" s="122" t="s">
        <v>3</v>
      </c>
      <c r="H14" s="312"/>
      <c r="I14" s="1151"/>
      <c r="J14" s="303"/>
      <c r="K14" s="184"/>
      <c r="L14" s="184"/>
      <c r="M14" s="184"/>
      <c r="N14" s="184"/>
      <c r="O14" s="184"/>
      <c r="P14" s="184"/>
      <c r="Q14" s="184"/>
      <c r="R14" s="184"/>
      <c r="S14" s="184"/>
      <c r="T14" s="184"/>
    </row>
    <row r="15" spans="1:20" s="162" customFormat="1" ht="18.75">
      <c r="A15" s="1150"/>
      <c r="B15" s="1150"/>
      <c r="C15" s="313"/>
      <c r="D15" s="313"/>
      <c r="F15" s="307"/>
      <c r="G15" s="121" t="s">
        <v>385</v>
      </c>
      <c r="H15" s="308"/>
      <c r="I15" s="309"/>
      <c r="J15" s="303"/>
      <c r="K15" s="184"/>
      <c r="L15" s="184"/>
      <c r="M15" s="184"/>
      <c r="N15" s="184"/>
      <c r="O15" s="184"/>
      <c r="P15" s="184"/>
      <c r="Q15" s="184"/>
      <c r="R15" s="184"/>
      <c r="S15" s="184"/>
      <c r="T15" s="184"/>
    </row>
    <row r="16" spans="1:20" s="162" customFormat="1" ht="18.75">
      <c r="A16" s="1150"/>
      <c r="B16" s="184"/>
      <c r="C16" s="184"/>
      <c r="D16" s="184"/>
      <c r="F16" s="307"/>
      <c r="G16" s="127" t="s">
        <v>488</v>
      </c>
      <c r="H16" s="308"/>
      <c r="I16" s="309"/>
      <c r="J16" s="303"/>
      <c r="K16" s="184"/>
      <c r="L16" s="184"/>
      <c r="M16" s="184"/>
      <c r="N16" s="184"/>
      <c r="O16" s="184"/>
      <c r="P16" s="184"/>
      <c r="Q16" s="184"/>
      <c r="R16" s="184"/>
      <c r="S16" s="184"/>
      <c r="T16" s="184"/>
    </row>
    <row r="17" spans="1:20" s="162" customFormat="1" ht="18.75">
      <c r="A17" s="184"/>
      <c r="B17" s="184"/>
      <c r="C17" s="184"/>
      <c r="D17" s="184"/>
      <c r="F17" s="307"/>
      <c r="G17" s="137" t="s">
        <v>487</v>
      </c>
      <c r="H17" s="308"/>
      <c r="I17" s="309"/>
      <c r="J17" s="303"/>
      <c r="K17" s="184"/>
      <c r="L17" s="184"/>
      <c r="M17" s="184"/>
      <c r="N17" s="184"/>
      <c r="O17" s="184"/>
      <c r="P17" s="184"/>
      <c r="Q17" s="184"/>
      <c r="R17" s="184"/>
      <c r="S17" s="184"/>
      <c r="T17" s="184"/>
    </row>
    <row r="18" spans="1:20" s="295" customFormat="1" ht="3" customHeight="1">
      <c r="A18" s="296"/>
      <c r="B18" s="296"/>
      <c r="C18" s="296"/>
      <c r="D18" s="296"/>
      <c r="F18" s="294"/>
      <c r="G18" s="387"/>
      <c r="H18" s="388"/>
      <c r="I18" s="196"/>
      <c r="J18" s="296"/>
      <c r="K18" s="296"/>
      <c r="L18" s="296"/>
      <c r="M18" s="296"/>
      <c r="N18" s="296"/>
      <c r="O18" s="296"/>
      <c r="P18" s="296"/>
      <c r="Q18" s="296"/>
      <c r="R18" s="296"/>
      <c r="S18" s="296"/>
      <c r="T18" s="296"/>
    </row>
    <row r="19" spans="1:20" s="295" customFormat="1" ht="15" customHeight="1">
      <c r="A19" s="296"/>
      <c r="B19" s="296"/>
      <c r="C19" s="296"/>
      <c r="D19" s="296"/>
      <c r="F19" s="294"/>
      <c r="G19" s="1145" t="s">
        <v>572</v>
      </c>
      <c r="H19" s="1145"/>
      <c r="I19" s="196"/>
      <c r="J19" s="296"/>
      <c r="K19" s="296"/>
      <c r="L19" s="296"/>
      <c r="M19" s="296"/>
      <c r="N19" s="296"/>
      <c r="O19" s="296"/>
      <c r="P19" s="296"/>
      <c r="Q19" s="296"/>
      <c r="R19" s="296"/>
      <c r="S19" s="296"/>
      <c r="T19" s="29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5" hidden="1" customWidth="1"/>
    <col min="7" max="8" width="7" style="471" hidden="1" customWidth="1"/>
    <col min="9" max="9" width="3.7109375" style="448" customWidth="1"/>
    <col min="10" max="11" width="3.7109375" style="447" customWidth="1"/>
    <col min="12" max="12" width="12.7109375" style="441" customWidth="1"/>
    <col min="13" max="13" width="47.42578125" style="441" customWidth="1"/>
    <col min="14" max="16" width="3.7109375" style="441" customWidth="1"/>
    <col min="17" max="17" width="23.7109375" style="441" customWidth="1"/>
    <col min="18" max="20" width="3.7109375" style="441" customWidth="1"/>
    <col min="21" max="21" width="23.7109375" style="441" customWidth="1"/>
    <col min="22" max="24" width="3.7109375" style="441" customWidth="1"/>
    <col min="25" max="27" width="23.7109375" style="441" customWidth="1"/>
    <col min="28" max="28" width="11.7109375" style="441" customWidth="1"/>
    <col min="29" max="29" width="3.7109375" style="441" customWidth="1"/>
    <col min="30" max="30" width="11.7109375" style="441" customWidth="1"/>
    <col min="31" max="31" width="8.5703125" style="441" hidden="1" customWidth="1"/>
    <col min="32" max="32" width="4.7109375" style="441" customWidth="1"/>
    <col min="33" max="33" width="115.7109375" style="441" customWidth="1"/>
    <col min="34" max="35" width="10.5703125" style="465"/>
    <col min="36" max="36" width="13.42578125" style="465" customWidth="1"/>
    <col min="37" max="37" width="10.5703125" style="465"/>
    <col min="38" max="246" width="10.5703125" style="441"/>
    <col min="247" max="254" width="0" style="441" hidden="1" customWidth="1"/>
    <col min="255" max="257" width="3.7109375" style="441" customWidth="1"/>
    <col min="258" max="258" width="12.7109375" style="441" customWidth="1"/>
    <col min="259" max="259" width="47.42578125" style="441" customWidth="1"/>
    <col min="260" max="260" width="5.5703125" style="441" customWidth="1"/>
    <col min="261" max="262" width="3.7109375" style="441" customWidth="1"/>
    <col min="263" max="263" width="22" style="441" customWidth="1"/>
    <col min="264" max="264" width="5.5703125" style="441" customWidth="1"/>
    <col min="265" max="266" width="3.7109375" style="441" customWidth="1"/>
    <col min="267" max="267" width="22" style="441" customWidth="1"/>
    <col min="268" max="268" width="5.5703125" style="441" customWidth="1"/>
    <col min="269" max="270" width="3.7109375" style="441" customWidth="1"/>
    <col min="271" max="271" width="22" style="441" customWidth="1"/>
    <col min="272" max="273" width="15.7109375" style="441" customWidth="1"/>
    <col min="274" max="274" width="11.7109375" style="441" customWidth="1"/>
    <col min="275" max="275" width="6.42578125" style="441" bestFit="1" customWidth="1"/>
    <col min="276" max="276" width="11.7109375" style="441" customWidth="1"/>
    <col min="277" max="277" width="0" style="441" hidden="1" customWidth="1"/>
    <col min="278" max="278" width="3.7109375" style="441" customWidth="1"/>
    <col min="279" max="279" width="11.140625" style="441" bestFit="1" customWidth="1"/>
    <col min="280" max="281" width="10.5703125" style="441"/>
    <col min="282" max="282" width="13.42578125" style="441" customWidth="1"/>
    <col min="283" max="502" width="10.5703125" style="441"/>
    <col min="503" max="510" width="0" style="441" hidden="1" customWidth="1"/>
    <col min="511" max="513" width="3.7109375" style="441" customWidth="1"/>
    <col min="514" max="514" width="12.7109375" style="441" customWidth="1"/>
    <col min="515" max="515" width="47.42578125" style="441" customWidth="1"/>
    <col min="516" max="516" width="5.5703125" style="441" customWidth="1"/>
    <col min="517" max="518" width="3.7109375" style="441" customWidth="1"/>
    <col min="519" max="519" width="22" style="441" customWidth="1"/>
    <col min="520" max="520" width="5.5703125" style="441" customWidth="1"/>
    <col min="521" max="522" width="3.7109375" style="441" customWidth="1"/>
    <col min="523" max="523" width="22" style="441" customWidth="1"/>
    <col min="524" max="524" width="5.5703125" style="441" customWidth="1"/>
    <col min="525" max="526" width="3.7109375" style="441" customWidth="1"/>
    <col min="527" max="527" width="22" style="441" customWidth="1"/>
    <col min="528" max="529" width="15.7109375" style="441" customWidth="1"/>
    <col min="530" max="530" width="11.7109375" style="441" customWidth="1"/>
    <col min="531" max="531" width="6.42578125" style="441" bestFit="1" customWidth="1"/>
    <col min="532" max="532" width="11.7109375" style="441" customWidth="1"/>
    <col min="533" max="533" width="0" style="441" hidden="1" customWidth="1"/>
    <col min="534" max="534" width="3.7109375" style="441" customWidth="1"/>
    <col min="535" max="535" width="11.140625" style="441" bestFit="1" customWidth="1"/>
    <col min="536" max="537" width="10.5703125" style="441"/>
    <col min="538" max="538" width="13.42578125" style="441" customWidth="1"/>
    <col min="539" max="758" width="10.5703125" style="441"/>
    <col min="759" max="766" width="0" style="441" hidden="1" customWidth="1"/>
    <col min="767" max="769" width="3.7109375" style="441" customWidth="1"/>
    <col min="770" max="770" width="12.7109375" style="441" customWidth="1"/>
    <col min="771" max="771" width="47.42578125" style="441" customWidth="1"/>
    <col min="772" max="772" width="5.5703125" style="441" customWidth="1"/>
    <col min="773" max="774" width="3.7109375" style="441" customWidth="1"/>
    <col min="775" max="775" width="22" style="441" customWidth="1"/>
    <col min="776" max="776" width="5.5703125" style="441" customWidth="1"/>
    <col min="777" max="778" width="3.7109375" style="441" customWidth="1"/>
    <col min="779" max="779" width="22" style="441" customWidth="1"/>
    <col min="780" max="780" width="5.5703125" style="441" customWidth="1"/>
    <col min="781" max="782" width="3.7109375" style="441" customWidth="1"/>
    <col min="783" max="783" width="22" style="441" customWidth="1"/>
    <col min="784" max="785" width="15.7109375" style="441" customWidth="1"/>
    <col min="786" max="786" width="11.7109375" style="441" customWidth="1"/>
    <col min="787" max="787" width="6.42578125" style="441" bestFit="1" customWidth="1"/>
    <col min="788" max="788" width="11.7109375" style="441" customWidth="1"/>
    <col min="789" max="789" width="0" style="441" hidden="1" customWidth="1"/>
    <col min="790" max="790" width="3.7109375" style="441" customWidth="1"/>
    <col min="791" max="791" width="11.140625" style="441" bestFit="1" customWidth="1"/>
    <col min="792" max="793" width="10.5703125" style="441"/>
    <col min="794" max="794" width="13.42578125" style="441" customWidth="1"/>
    <col min="795" max="1014" width="10.5703125" style="441"/>
    <col min="1015" max="1022" width="0" style="441" hidden="1" customWidth="1"/>
    <col min="1023" max="1025" width="3.7109375" style="441" customWidth="1"/>
    <col min="1026" max="1026" width="12.7109375" style="441" customWidth="1"/>
    <col min="1027" max="1027" width="47.42578125" style="441" customWidth="1"/>
    <col min="1028" max="1028" width="5.5703125" style="441" customWidth="1"/>
    <col min="1029" max="1030" width="3.7109375" style="441" customWidth="1"/>
    <col min="1031" max="1031" width="22" style="441" customWidth="1"/>
    <col min="1032" max="1032" width="5.5703125" style="441" customWidth="1"/>
    <col min="1033" max="1034" width="3.7109375" style="441" customWidth="1"/>
    <col min="1035" max="1035" width="22" style="441" customWidth="1"/>
    <col min="1036" max="1036" width="5.5703125" style="441" customWidth="1"/>
    <col min="1037" max="1038" width="3.7109375" style="441" customWidth="1"/>
    <col min="1039" max="1039" width="22" style="441" customWidth="1"/>
    <col min="1040" max="1041" width="15.7109375" style="441" customWidth="1"/>
    <col min="1042" max="1042" width="11.7109375" style="441" customWidth="1"/>
    <col min="1043" max="1043" width="6.42578125" style="441" bestFit="1" customWidth="1"/>
    <col min="1044" max="1044" width="11.7109375" style="441" customWidth="1"/>
    <col min="1045" max="1045" width="0" style="441" hidden="1" customWidth="1"/>
    <col min="1046" max="1046" width="3.7109375" style="441" customWidth="1"/>
    <col min="1047" max="1047" width="11.140625" style="441" bestFit="1" customWidth="1"/>
    <col min="1048" max="1049" width="10.5703125" style="441"/>
    <col min="1050" max="1050" width="13.42578125" style="441" customWidth="1"/>
    <col min="1051" max="1270" width="10.5703125" style="441"/>
    <col min="1271" max="1278" width="0" style="441" hidden="1" customWidth="1"/>
    <col min="1279" max="1281" width="3.7109375" style="441" customWidth="1"/>
    <col min="1282" max="1282" width="12.7109375" style="441" customWidth="1"/>
    <col min="1283" max="1283" width="47.42578125" style="441" customWidth="1"/>
    <col min="1284" max="1284" width="5.5703125" style="441" customWidth="1"/>
    <col min="1285" max="1286" width="3.7109375" style="441" customWidth="1"/>
    <col min="1287" max="1287" width="22" style="441" customWidth="1"/>
    <col min="1288" max="1288" width="5.5703125" style="441" customWidth="1"/>
    <col min="1289" max="1290" width="3.7109375" style="441" customWidth="1"/>
    <col min="1291" max="1291" width="22" style="441" customWidth="1"/>
    <col min="1292" max="1292" width="5.5703125" style="441" customWidth="1"/>
    <col min="1293" max="1294" width="3.7109375" style="441" customWidth="1"/>
    <col min="1295" max="1295" width="22" style="441" customWidth="1"/>
    <col min="1296" max="1297" width="15.7109375" style="441" customWidth="1"/>
    <col min="1298" max="1298" width="11.7109375" style="441" customWidth="1"/>
    <col min="1299" max="1299" width="6.42578125" style="441" bestFit="1" customWidth="1"/>
    <col min="1300" max="1300" width="11.7109375" style="441" customWidth="1"/>
    <col min="1301" max="1301" width="0" style="441" hidden="1" customWidth="1"/>
    <col min="1302" max="1302" width="3.7109375" style="441" customWidth="1"/>
    <col min="1303" max="1303" width="11.140625" style="441" bestFit="1" customWidth="1"/>
    <col min="1304" max="1305" width="10.5703125" style="441"/>
    <col min="1306" max="1306" width="13.42578125" style="441" customWidth="1"/>
    <col min="1307" max="1526" width="10.5703125" style="441"/>
    <col min="1527" max="1534" width="0" style="441" hidden="1" customWidth="1"/>
    <col min="1535" max="1537" width="3.7109375" style="441" customWidth="1"/>
    <col min="1538" max="1538" width="12.7109375" style="441" customWidth="1"/>
    <col min="1539" max="1539" width="47.42578125" style="441" customWidth="1"/>
    <col min="1540" max="1540" width="5.5703125" style="441" customWidth="1"/>
    <col min="1541" max="1542" width="3.7109375" style="441" customWidth="1"/>
    <col min="1543" max="1543" width="22" style="441" customWidth="1"/>
    <col min="1544" max="1544" width="5.5703125" style="441" customWidth="1"/>
    <col min="1545" max="1546" width="3.7109375" style="441" customWidth="1"/>
    <col min="1547" max="1547" width="22" style="441" customWidth="1"/>
    <col min="1548" max="1548" width="5.5703125" style="441" customWidth="1"/>
    <col min="1549" max="1550" width="3.7109375" style="441" customWidth="1"/>
    <col min="1551" max="1551" width="22" style="441" customWidth="1"/>
    <col min="1552" max="1553" width="15.7109375" style="441" customWidth="1"/>
    <col min="1554" max="1554" width="11.7109375" style="441" customWidth="1"/>
    <col min="1555" max="1555" width="6.42578125" style="441" bestFit="1" customWidth="1"/>
    <col min="1556" max="1556" width="11.7109375" style="441" customWidth="1"/>
    <col min="1557" max="1557" width="0" style="441" hidden="1" customWidth="1"/>
    <col min="1558" max="1558" width="3.7109375" style="441" customWidth="1"/>
    <col min="1559" max="1559" width="11.140625" style="441" bestFit="1" customWidth="1"/>
    <col min="1560" max="1561" width="10.5703125" style="441"/>
    <col min="1562" max="1562" width="13.42578125" style="441" customWidth="1"/>
    <col min="1563" max="1782" width="10.5703125" style="441"/>
    <col min="1783" max="1790" width="0" style="441" hidden="1" customWidth="1"/>
    <col min="1791" max="1793" width="3.7109375" style="441" customWidth="1"/>
    <col min="1794" max="1794" width="12.7109375" style="441" customWidth="1"/>
    <col min="1795" max="1795" width="47.42578125" style="441" customWidth="1"/>
    <col min="1796" max="1796" width="5.5703125" style="441" customWidth="1"/>
    <col min="1797" max="1798" width="3.7109375" style="441" customWidth="1"/>
    <col min="1799" max="1799" width="22" style="441" customWidth="1"/>
    <col min="1800" max="1800" width="5.5703125" style="441" customWidth="1"/>
    <col min="1801" max="1802" width="3.7109375" style="441" customWidth="1"/>
    <col min="1803" max="1803" width="22" style="441" customWidth="1"/>
    <col min="1804" max="1804" width="5.5703125" style="441" customWidth="1"/>
    <col min="1805" max="1806" width="3.7109375" style="441" customWidth="1"/>
    <col min="1807" max="1807" width="22" style="441" customWidth="1"/>
    <col min="1808" max="1809" width="15.7109375" style="441" customWidth="1"/>
    <col min="1810" max="1810" width="11.7109375" style="441" customWidth="1"/>
    <col min="1811" max="1811" width="6.42578125" style="441" bestFit="1" customWidth="1"/>
    <col min="1812" max="1812" width="11.7109375" style="441" customWidth="1"/>
    <col min="1813" max="1813" width="0" style="441" hidden="1" customWidth="1"/>
    <col min="1814" max="1814" width="3.7109375" style="441" customWidth="1"/>
    <col min="1815" max="1815" width="11.140625" style="441" bestFit="1" customWidth="1"/>
    <col min="1816" max="1817" width="10.5703125" style="441"/>
    <col min="1818" max="1818" width="13.42578125" style="441" customWidth="1"/>
    <col min="1819" max="2038" width="10.5703125" style="441"/>
    <col min="2039" max="2046" width="0" style="441" hidden="1" customWidth="1"/>
    <col min="2047" max="2049" width="3.7109375" style="441" customWidth="1"/>
    <col min="2050" max="2050" width="12.7109375" style="441" customWidth="1"/>
    <col min="2051" max="2051" width="47.42578125" style="441" customWidth="1"/>
    <col min="2052" max="2052" width="5.5703125" style="441" customWidth="1"/>
    <col min="2053" max="2054" width="3.7109375" style="441" customWidth="1"/>
    <col min="2055" max="2055" width="22" style="441" customWidth="1"/>
    <col min="2056" max="2056" width="5.5703125" style="441" customWidth="1"/>
    <col min="2057" max="2058" width="3.7109375" style="441" customWidth="1"/>
    <col min="2059" max="2059" width="22" style="441" customWidth="1"/>
    <col min="2060" max="2060" width="5.5703125" style="441" customWidth="1"/>
    <col min="2061" max="2062" width="3.7109375" style="441" customWidth="1"/>
    <col min="2063" max="2063" width="22" style="441" customWidth="1"/>
    <col min="2064" max="2065" width="15.7109375" style="441" customWidth="1"/>
    <col min="2066" max="2066" width="11.7109375" style="441" customWidth="1"/>
    <col min="2067" max="2067" width="6.42578125" style="441" bestFit="1" customWidth="1"/>
    <col min="2068" max="2068" width="11.7109375" style="441" customWidth="1"/>
    <col min="2069" max="2069" width="0" style="441" hidden="1" customWidth="1"/>
    <col min="2070" max="2070" width="3.7109375" style="441" customWidth="1"/>
    <col min="2071" max="2071" width="11.140625" style="441" bestFit="1" customWidth="1"/>
    <col min="2072" max="2073" width="10.5703125" style="441"/>
    <col min="2074" max="2074" width="13.42578125" style="441" customWidth="1"/>
    <col min="2075" max="2294" width="10.5703125" style="441"/>
    <col min="2295" max="2302" width="0" style="441" hidden="1" customWidth="1"/>
    <col min="2303" max="2305" width="3.7109375" style="441" customWidth="1"/>
    <col min="2306" max="2306" width="12.7109375" style="441" customWidth="1"/>
    <col min="2307" max="2307" width="47.42578125" style="441" customWidth="1"/>
    <col min="2308" max="2308" width="5.5703125" style="441" customWidth="1"/>
    <col min="2309" max="2310" width="3.7109375" style="441" customWidth="1"/>
    <col min="2311" max="2311" width="22" style="441" customWidth="1"/>
    <col min="2312" max="2312" width="5.5703125" style="441" customWidth="1"/>
    <col min="2313" max="2314" width="3.7109375" style="441" customWidth="1"/>
    <col min="2315" max="2315" width="22" style="441" customWidth="1"/>
    <col min="2316" max="2316" width="5.5703125" style="441" customWidth="1"/>
    <col min="2317" max="2318" width="3.7109375" style="441" customWidth="1"/>
    <col min="2319" max="2319" width="22" style="441" customWidth="1"/>
    <col min="2320" max="2321" width="15.7109375" style="441" customWidth="1"/>
    <col min="2322" max="2322" width="11.7109375" style="441" customWidth="1"/>
    <col min="2323" max="2323" width="6.42578125" style="441" bestFit="1" customWidth="1"/>
    <col min="2324" max="2324" width="11.7109375" style="441" customWidth="1"/>
    <col min="2325" max="2325" width="0" style="441" hidden="1" customWidth="1"/>
    <col min="2326" max="2326" width="3.7109375" style="441" customWidth="1"/>
    <col min="2327" max="2327" width="11.140625" style="441" bestFit="1" customWidth="1"/>
    <col min="2328" max="2329" width="10.5703125" style="441"/>
    <col min="2330" max="2330" width="13.42578125" style="441" customWidth="1"/>
    <col min="2331" max="2550" width="10.5703125" style="441"/>
    <col min="2551" max="2558" width="0" style="441" hidden="1" customWidth="1"/>
    <col min="2559" max="2561" width="3.7109375" style="441" customWidth="1"/>
    <col min="2562" max="2562" width="12.7109375" style="441" customWidth="1"/>
    <col min="2563" max="2563" width="47.42578125" style="441" customWidth="1"/>
    <col min="2564" max="2564" width="5.5703125" style="441" customWidth="1"/>
    <col min="2565" max="2566" width="3.7109375" style="441" customWidth="1"/>
    <col min="2567" max="2567" width="22" style="441" customWidth="1"/>
    <col min="2568" max="2568" width="5.5703125" style="441" customWidth="1"/>
    <col min="2569" max="2570" width="3.7109375" style="441" customWidth="1"/>
    <col min="2571" max="2571" width="22" style="441" customWidth="1"/>
    <col min="2572" max="2572" width="5.5703125" style="441" customWidth="1"/>
    <col min="2573" max="2574" width="3.7109375" style="441" customWidth="1"/>
    <col min="2575" max="2575" width="22" style="441" customWidth="1"/>
    <col min="2576" max="2577" width="15.7109375" style="441" customWidth="1"/>
    <col min="2578" max="2578" width="11.7109375" style="441" customWidth="1"/>
    <col min="2579" max="2579" width="6.42578125" style="441" bestFit="1" customWidth="1"/>
    <col min="2580" max="2580" width="11.7109375" style="441" customWidth="1"/>
    <col min="2581" max="2581" width="0" style="441" hidden="1" customWidth="1"/>
    <col min="2582" max="2582" width="3.7109375" style="441" customWidth="1"/>
    <col min="2583" max="2583" width="11.140625" style="441" bestFit="1" customWidth="1"/>
    <col min="2584" max="2585" width="10.5703125" style="441"/>
    <col min="2586" max="2586" width="13.42578125" style="441" customWidth="1"/>
    <col min="2587" max="2806" width="10.5703125" style="441"/>
    <col min="2807" max="2814" width="0" style="441" hidden="1" customWidth="1"/>
    <col min="2815" max="2817" width="3.7109375" style="441" customWidth="1"/>
    <col min="2818" max="2818" width="12.7109375" style="441" customWidth="1"/>
    <col min="2819" max="2819" width="47.42578125" style="441" customWidth="1"/>
    <col min="2820" max="2820" width="5.5703125" style="441" customWidth="1"/>
    <col min="2821" max="2822" width="3.7109375" style="441" customWidth="1"/>
    <col min="2823" max="2823" width="22" style="441" customWidth="1"/>
    <col min="2824" max="2824" width="5.5703125" style="441" customWidth="1"/>
    <col min="2825" max="2826" width="3.7109375" style="441" customWidth="1"/>
    <col min="2827" max="2827" width="22" style="441" customWidth="1"/>
    <col min="2828" max="2828" width="5.5703125" style="441" customWidth="1"/>
    <col min="2829" max="2830" width="3.7109375" style="441" customWidth="1"/>
    <col min="2831" max="2831" width="22" style="441" customWidth="1"/>
    <col min="2832" max="2833" width="15.7109375" style="441" customWidth="1"/>
    <col min="2834" max="2834" width="11.7109375" style="441" customWidth="1"/>
    <col min="2835" max="2835" width="6.42578125" style="441" bestFit="1" customWidth="1"/>
    <col min="2836" max="2836" width="11.7109375" style="441" customWidth="1"/>
    <col min="2837" max="2837" width="0" style="441" hidden="1" customWidth="1"/>
    <col min="2838" max="2838" width="3.7109375" style="441" customWidth="1"/>
    <col min="2839" max="2839" width="11.140625" style="441" bestFit="1" customWidth="1"/>
    <col min="2840" max="2841" width="10.5703125" style="441"/>
    <col min="2842" max="2842" width="13.42578125" style="441" customWidth="1"/>
    <col min="2843" max="3062" width="10.5703125" style="441"/>
    <col min="3063" max="3070" width="0" style="441" hidden="1" customWidth="1"/>
    <col min="3071" max="3073" width="3.7109375" style="441" customWidth="1"/>
    <col min="3074" max="3074" width="12.7109375" style="441" customWidth="1"/>
    <col min="3075" max="3075" width="47.42578125" style="441" customWidth="1"/>
    <col min="3076" max="3076" width="5.5703125" style="441" customWidth="1"/>
    <col min="3077" max="3078" width="3.7109375" style="441" customWidth="1"/>
    <col min="3079" max="3079" width="22" style="441" customWidth="1"/>
    <col min="3080" max="3080" width="5.5703125" style="441" customWidth="1"/>
    <col min="3081" max="3082" width="3.7109375" style="441" customWidth="1"/>
    <col min="3083" max="3083" width="22" style="441" customWidth="1"/>
    <col min="3084" max="3084" width="5.5703125" style="441" customWidth="1"/>
    <col min="3085" max="3086" width="3.7109375" style="441" customWidth="1"/>
    <col min="3087" max="3087" width="22" style="441" customWidth="1"/>
    <col min="3088" max="3089" width="15.7109375" style="441" customWidth="1"/>
    <col min="3090" max="3090" width="11.7109375" style="441" customWidth="1"/>
    <col min="3091" max="3091" width="6.42578125" style="441" bestFit="1" customWidth="1"/>
    <col min="3092" max="3092" width="11.7109375" style="441" customWidth="1"/>
    <col min="3093" max="3093" width="0" style="441" hidden="1" customWidth="1"/>
    <col min="3094" max="3094" width="3.7109375" style="441" customWidth="1"/>
    <col min="3095" max="3095" width="11.140625" style="441" bestFit="1" customWidth="1"/>
    <col min="3096" max="3097" width="10.5703125" style="441"/>
    <col min="3098" max="3098" width="13.42578125" style="441" customWidth="1"/>
    <col min="3099" max="3318" width="10.5703125" style="441"/>
    <col min="3319" max="3326" width="0" style="441" hidden="1" customWidth="1"/>
    <col min="3327" max="3329" width="3.7109375" style="441" customWidth="1"/>
    <col min="3330" max="3330" width="12.7109375" style="441" customWidth="1"/>
    <col min="3331" max="3331" width="47.42578125" style="441" customWidth="1"/>
    <col min="3332" max="3332" width="5.5703125" style="441" customWidth="1"/>
    <col min="3333" max="3334" width="3.7109375" style="441" customWidth="1"/>
    <col min="3335" max="3335" width="22" style="441" customWidth="1"/>
    <col min="3336" max="3336" width="5.5703125" style="441" customWidth="1"/>
    <col min="3337" max="3338" width="3.7109375" style="441" customWidth="1"/>
    <col min="3339" max="3339" width="22" style="441" customWidth="1"/>
    <col min="3340" max="3340" width="5.5703125" style="441" customWidth="1"/>
    <col min="3341" max="3342" width="3.7109375" style="441" customWidth="1"/>
    <col min="3343" max="3343" width="22" style="441" customWidth="1"/>
    <col min="3344" max="3345" width="15.7109375" style="441" customWidth="1"/>
    <col min="3346" max="3346" width="11.7109375" style="441" customWidth="1"/>
    <col min="3347" max="3347" width="6.42578125" style="441" bestFit="1" customWidth="1"/>
    <col min="3348" max="3348" width="11.7109375" style="441" customWidth="1"/>
    <col min="3349" max="3349" width="0" style="441" hidden="1" customWidth="1"/>
    <col min="3350" max="3350" width="3.7109375" style="441" customWidth="1"/>
    <col min="3351" max="3351" width="11.140625" style="441" bestFit="1" customWidth="1"/>
    <col min="3352" max="3353" width="10.5703125" style="441"/>
    <col min="3354" max="3354" width="13.42578125" style="441" customWidth="1"/>
    <col min="3355" max="3574" width="10.5703125" style="441"/>
    <col min="3575" max="3582" width="0" style="441" hidden="1" customWidth="1"/>
    <col min="3583" max="3585" width="3.7109375" style="441" customWidth="1"/>
    <col min="3586" max="3586" width="12.7109375" style="441" customWidth="1"/>
    <col min="3587" max="3587" width="47.42578125" style="441" customWidth="1"/>
    <col min="3588" max="3588" width="5.5703125" style="441" customWidth="1"/>
    <col min="3589" max="3590" width="3.7109375" style="441" customWidth="1"/>
    <col min="3591" max="3591" width="22" style="441" customWidth="1"/>
    <col min="3592" max="3592" width="5.5703125" style="441" customWidth="1"/>
    <col min="3593" max="3594" width="3.7109375" style="441" customWidth="1"/>
    <col min="3595" max="3595" width="22" style="441" customWidth="1"/>
    <col min="3596" max="3596" width="5.5703125" style="441" customWidth="1"/>
    <col min="3597" max="3598" width="3.7109375" style="441" customWidth="1"/>
    <col min="3599" max="3599" width="22" style="441" customWidth="1"/>
    <col min="3600" max="3601" width="15.7109375" style="441" customWidth="1"/>
    <col min="3602" max="3602" width="11.7109375" style="441" customWidth="1"/>
    <col min="3603" max="3603" width="6.42578125" style="441" bestFit="1" customWidth="1"/>
    <col min="3604" max="3604" width="11.7109375" style="441" customWidth="1"/>
    <col min="3605" max="3605" width="0" style="441" hidden="1" customWidth="1"/>
    <col min="3606" max="3606" width="3.7109375" style="441" customWidth="1"/>
    <col min="3607" max="3607" width="11.140625" style="441" bestFit="1" customWidth="1"/>
    <col min="3608" max="3609" width="10.5703125" style="441"/>
    <col min="3610" max="3610" width="13.42578125" style="441" customWidth="1"/>
    <col min="3611" max="3830" width="10.5703125" style="441"/>
    <col min="3831" max="3838" width="0" style="441" hidden="1" customWidth="1"/>
    <col min="3839" max="3841" width="3.7109375" style="441" customWidth="1"/>
    <col min="3842" max="3842" width="12.7109375" style="441" customWidth="1"/>
    <col min="3843" max="3843" width="47.42578125" style="441" customWidth="1"/>
    <col min="3844" max="3844" width="5.5703125" style="441" customWidth="1"/>
    <col min="3845" max="3846" width="3.7109375" style="441" customWidth="1"/>
    <col min="3847" max="3847" width="22" style="441" customWidth="1"/>
    <col min="3848" max="3848" width="5.5703125" style="441" customWidth="1"/>
    <col min="3849" max="3850" width="3.7109375" style="441" customWidth="1"/>
    <col min="3851" max="3851" width="22" style="441" customWidth="1"/>
    <col min="3852" max="3852" width="5.5703125" style="441" customWidth="1"/>
    <col min="3853" max="3854" width="3.7109375" style="441" customWidth="1"/>
    <col min="3855" max="3855" width="22" style="441" customWidth="1"/>
    <col min="3856" max="3857" width="15.7109375" style="441" customWidth="1"/>
    <col min="3858" max="3858" width="11.7109375" style="441" customWidth="1"/>
    <col min="3859" max="3859" width="6.42578125" style="441" bestFit="1" customWidth="1"/>
    <col min="3860" max="3860" width="11.7109375" style="441" customWidth="1"/>
    <col min="3861" max="3861" width="0" style="441" hidden="1" customWidth="1"/>
    <col min="3862" max="3862" width="3.7109375" style="441" customWidth="1"/>
    <col min="3863" max="3863" width="11.140625" style="441" bestFit="1" customWidth="1"/>
    <col min="3864" max="3865" width="10.5703125" style="441"/>
    <col min="3866" max="3866" width="13.42578125" style="441" customWidth="1"/>
    <col min="3867" max="4086" width="10.5703125" style="441"/>
    <col min="4087" max="4094" width="0" style="441" hidden="1" customWidth="1"/>
    <col min="4095" max="4097" width="3.7109375" style="441" customWidth="1"/>
    <col min="4098" max="4098" width="12.7109375" style="441" customWidth="1"/>
    <col min="4099" max="4099" width="47.42578125" style="441" customWidth="1"/>
    <col min="4100" max="4100" width="5.5703125" style="441" customWidth="1"/>
    <col min="4101" max="4102" width="3.7109375" style="441" customWidth="1"/>
    <col min="4103" max="4103" width="22" style="441" customWidth="1"/>
    <col min="4104" max="4104" width="5.5703125" style="441" customWidth="1"/>
    <col min="4105" max="4106" width="3.7109375" style="441" customWidth="1"/>
    <col min="4107" max="4107" width="22" style="441" customWidth="1"/>
    <col min="4108" max="4108" width="5.5703125" style="441" customWidth="1"/>
    <col min="4109" max="4110" width="3.7109375" style="441" customWidth="1"/>
    <col min="4111" max="4111" width="22" style="441" customWidth="1"/>
    <col min="4112" max="4113" width="15.7109375" style="441" customWidth="1"/>
    <col min="4114" max="4114" width="11.7109375" style="441" customWidth="1"/>
    <col min="4115" max="4115" width="6.42578125" style="441" bestFit="1" customWidth="1"/>
    <col min="4116" max="4116" width="11.7109375" style="441" customWidth="1"/>
    <col min="4117" max="4117" width="0" style="441" hidden="1" customWidth="1"/>
    <col min="4118" max="4118" width="3.7109375" style="441" customWidth="1"/>
    <col min="4119" max="4119" width="11.140625" style="441" bestFit="1" customWidth="1"/>
    <col min="4120" max="4121" width="10.5703125" style="441"/>
    <col min="4122" max="4122" width="13.42578125" style="441" customWidth="1"/>
    <col min="4123" max="4342" width="10.5703125" style="441"/>
    <col min="4343" max="4350" width="0" style="441" hidden="1" customWidth="1"/>
    <col min="4351" max="4353" width="3.7109375" style="441" customWidth="1"/>
    <col min="4354" max="4354" width="12.7109375" style="441" customWidth="1"/>
    <col min="4355" max="4355" width="47.42578125" style="441" customWidth="1"/>
    <col min="4356" max="4356" width="5.5703125" style="441" customWidth="1"/>
    <col min="4357" max="4358" width="3.7109375" style="441" customWidth="1"/>
    <col min="4359" max="4359" width="22" style="441" customWidth="1"/>
    <col min="4360" max="4360" width="5.5703125" style="441" customWidth="1"/>
    <col min="4361" max="4362" width="3.7109375" style="441" customWidth="1"/>
    <col min="4363" max="4363" width="22" style="441" customWidth="1"/>
    <col min="4364" max="4364" width="5.5703125" style="441" customWidth="1"/>
    <col min="4365" max="4366" width="3.7109375" style="441" customWidth="1"/>
    <col min="4367" max="4367" width="22" style="441" customWidth="1"/>
    <col min="4368" max="4369" width="15.7109375" style="441" customWidth="1"/>
    <col min="4370" max="4370" width="11.7109375" style="441" customWidth="1"/>
    <col min="4371" max="4371" width="6.42578125" style="441" bestFit="1" customWidth="1"/>
    <col min="4372" max="4372" width="11.7109375" style="441" customWidth="1"/>
    <col min="4373" max="4373" width="0" style="441" hidden="1" customWidth="1"/>
    <col min="4374" max="4374" width="3.7109375" style="441" customWidth="1"/>
    <col min="4375" max="4375" width="11.140625" style="441" bestFit="1" customWidth="1"/>
    <col min="4376" max="4377" width="10.5703125" style="441"/>
    <col min="4378" max="4378" width="13.42578125" style="441" customWidth="1"/>
    <col min="4379" max="4598" width="10.5703125" style="441"/>
    <col min="4599" max="4606" width="0" style="441" hidden="1" customWidth="1"/>
    <col min="4607" max="4609" width="3.7109375" style="441" customWidth="1"/>
    <col min="4610" max="4610" width="12.7109375" style="441" customWidth="1"/>
    <col min="4611" max="4611" width="47.42578125" style="441" customWidth="1"/>
    <col min="4612" max="4612" width="5.5703125" style="441" customWidth="1"/>
    <col min="4613" max="4614" width="3.7109375" style="441" customWidth="1"/>
    <col min="4615" max="4615" width="22" style="441" customWidth="1"/>
    <col min="4616" max="4616" width="5.5703125" style="441" customWidth="1"/>
    <col min="4617" max="4618" width="3.7109375" style="441" customWidth="1"/>
    <col min="4619" max="4619" width="22" style="441" customWidth="1"/>
    <col min="4620" max="4620" width="5.5703125" style="441" customWidth="1"/>
    <col min="4621" max="4622" width="3.7109375" style="441" customWidth="1"/>
    <col min="4623" max="4623" width="22" style="441" customWidth="1"/>
    <col min="4624" max="4625" width="15.7109375" style="441" customWidth="1"/>
    <col min="4626" max="4626" width="11.7109375" style="441" customWidth="1"/>
    <col min="4627" max="4627" width="6.42578125" style="441" bestFit="1" customWidth="1"/>
    <col min="4628" max="4628" width="11.7109375" style="441" customWidth="1"/>
    <col min="4629" max="4629" width="0" style="441" hidden="1" customWidth="1"/>
    <col min="4630" max="4630" width="3.7109375" style="441" customWidth="1"/>
    <col min="4631" max="4631" width="11.140625" style="441" bestFit="1" customWidth="1"/>
    <col min="4632" max="4633" width="10.5703125" style="441"/>
    <col min="4634" max="4634" width="13.42578125" style="441" customWidth="1"/>
    <col min="4635" max="4854" width="10.5703125" style="441"/>
    <col min="4855" max="4862" width="0" style="441" hidden="1" customWidth="1"/>
    <col min="4863" max="4865" width="3.7109375" style="441" customWidth="1"/>
    <col min="4866" max="4866" width="12.7109375" style="441" customWidth="1"/>
    <col min="4867" max="4867" width="47.42578125" style="441" customWidth="1"/>
    <col min="4868" max="4868" width="5.5703125" style="441" customWidth="1"/>
    <col min="4869" max="4870" width="3.7109375" style="441" customWidth="1"/>
    <col min="4871" max="4871" width="22" style="441" customWidth="1"/>
    <col min="4872" max="4872" width="5.5703125" style="441" customWidth="1"/>
    <col min="4873" max="4874" width="3.7109375" style="441" customWidth="1"/>
    <col min="4875" max="4875" width="22" style="441" customWidth="1"/>
    <col min="4876" max="4876" width="5.5703125" style="441" customWidth="1"/>
    <col min="4877" max="4878" width="3.7109375" style="441" customWidth="1"/>
    <col min="4879" max="4879" width="22" style="441" customWidth="1"/>
    <col min="4880" max="4881" width="15.7109375" style="441" customWidth="1"/>
    <col min="4882" max="4882" width="11.7109375" style="441" customWidth="1"/>
    <col min="4883" max="4883" width="6.42578125" style="441" bestFit="1" customWidth="1"/>
    <col min="4884" max="4884" width="11.7109375" style="441" customWidth="1"/>
    <col min="4885" max="4885" width="0" style="441" hidden="1" customWidth="1"/>
    <col min="4886" max="4886" width="3.7109375" style="441" customWidth="1"/>
    <col min="4887" max="4887" width="11.140625" style="441" bestFit="1" customWidth="1"/>
    <col min="4888" max="4889" width="10.5703125" style="441"/>
    <col min="4890" max="4890" width="13.42578125" style="441" customWidth="1"/>
    <col min="4891" max="5110" width="10.5703125" style="441"/>
    <col min="5111" max="5118" width="0" style="441" hidden="1" customWidth="1"/>
    <col min="5119" max="5121" width="3.7109375" style="441" customWidth="1"/>
    <col min="5122" max="5122" width="12.7109375" style="441" customWidth="1"/>
    <col min="5123" max="5123" width="47.42578125" style="441" customWidth="1"/>
    <col min="5124" max="5124" width="5.5703125" style="441" customWidth="1"/>
    <col min="5125" max="5126" width="3.7109375" style="441" customWidth="1"/>
    <col min="5127" max="5127" width="22" style="441" customWidth="1"/>
    <col min="5128" max="5128" width="5.5703125" style="441" customWidth="1"/>
    <col min="5129" max="5130" width="3.7109375" style="441" customWidth="1"/>
    <col min="5131" max="5131" width="22" style="441" customWidth="1"/>
    <col min="5132" max="5132" width="5.5703125" style="441" customWidth="1"/>
    <col min="5133" max="5134" width="3.7109375" style="441" customWidth="1"/>
    <col min="5135" max="5135" width="22" style="441" customWidth="1"/>
    <col min="5136" max="5137" width="15.7109375" style="441" customWidth="1"/>
    <col min="5138" max="5138" width="11.7109375" style="441" customWidth="1"/>
    <col min="5139" max="5139" width="6.42578125" style="441" bestFit="1" customWidth="1"/>
    <col min="5140" max="5140" width="11.7109375" style="441" customWidth="1"/>
    <col min="5141" max="5141" width="0" style="441" hidden="1" customWidth="1"/>
    <col min="5142" max="5142" width="3.7109375" style="441" customWidth="1"/>
    <col min="5143" max="5143" width="11.140625" style="441" bestFit="1" customWidth="1"/>
    <col min="5144" max="5145" width="10.5703125" style="441"/>
    <col min="5146" max="5146" width="13.42578125" style="441" customWidth="1"/>
    <col min="5147" max="5366" width="10.5703125" style="441"/>
    <col min="5367" max="5374" width="0" style="441" hidden="1" customWidth="1"/>
    <col min="5375" max="5377" width="3.7109375" style="441" customWidth="1"/>
    <col min="5378" max="5378" width="12.7109375" style="441" customWidth="1"/>
    <col min="5379" max="5379" width="47.42578125" style="441" customWidth="1"/>
    <col min="5380" max="5380" width="5.5703125" style="441" customWidth="1"/>
    <col min="5381" max="5382" width="3.7109375" style="441" customWidth="1"/>
    <col min="5383" max="5383" width="22" style="441" customWidth="1"/>
    <col min="5384" max="5384" width="5.5703125" style="441" customWidth="1"/>
    <col min="5385" max="5386" width="3.7109375" style="441" customWidth="1"/>
    <col min="5387" max="5387" width="22" style="441" customWidth="1"/>
    <col min="5388" max="5388" width="5.5703125" style="441" customWidth="1"/>
    <col min="5389" max="5390" width="3.7109375" style="441" customWidth="1"/>
    <col min="5391" max="5391" width="22" style="441" customWidth="1"/>
    <col min="5392" max="5393" width="15.7109375" style="441" customWidth="1"/>
    <col min="5394" max="5394" width="11.7109375" style="441" customWidth="1"/>
    <col min="5395" max="5395" width="6.42578125" style="441" bestFit="1" customWidth="1"/>
    <col min="5396" max="5396" width="11.7109375" style="441" customWidth="1"/>
    <col min="5397" max="5397" width="0" style="441" hidden="1" customWidth="1"/>
    <col min="5398" max="5398" width="3.7109375" style="441" customWidth="1"/>
    <col min="5399" max="5399" width="11.140625" style="441" bestFit="1" customWidth="1"/>
    <col min="5400" max="5401" width="10.5703125" style="441"/>
    <col min="5402" max="5402" width="13.42578125" style="441" customWidth="1"/>
    <col min="5403" max="5622" width="10.5703125" style="441"/>
    <col min="5623" max="5630" width="0" style="441" hidden="1" customWidth="1"/>
    <col min="5631" max="5633" width="3.7109375" style="441" customWidth="1"/>
    <col min="5634" max="5634" width="12.7109375" style="441" customWidth="1"/>
    <col min="5635" max="5635" width="47.42578125" style="441" customWidth="1"/>
    <col min="5636" max="5636" width="5.5703125" style="441" customWidth="1"/>
    <col min="5637" max="5638" width="3.7109375" style="441" customWidth="1"/>
    <col min="5639" max="5639" width="22" style="441" customWidth="1"/>
    <col min="5640" max="5640" width="5.5703125" style="441" customWidth="1"/>
    <col min="5641" max="5642" width="3.7109375" style="441" customWidth="1"/>
    <col min="5643" max="5643" width="22" style="441" customWidth="1"/>
    <col min="5644" max="5644" width="5.5703125" style="441" customWidth="1"/>
    <col min="5645" max="5646" width="3.7109375" style="441" customWidth="1"/>
    <col min="5647" max="5647" width="22" style="441" customWidth="1"/>
    <col min="5648" max="5649" width="15.7109375" style="441" customWidth="1"/>
    <col min="5650" max="5650" width="11.7109375" style="441" customWidth="1"/>
    <col min="5651" max="5651" width="6.42578125" style="441" bestFit="1" customWidth="1"/>
    <col min="5652" max="5652" width="11.7109375" style="441" customWidth="1"/>
    <col min="5653" max="5653" width="0" style="441" hidden="1" customWidth="1"/>
    <col min="5654" max="5654" width="3.7109375" style="441" customWidth="1"/>
    <col min="5655" max="5655" width="11.140625" style="441" bestFit="1" customWidth="1"/>
    <col min="5656" max="5657" width="10.5703125" style="441"/>
    <col min="5658" max="5658" width="13.42578125" style="441" customWidth="1"/>
    <col min="5659" max="5878" width="10.5703125" style="441"/>
    <col min="5879" max="5886" width="0" style="441" hidden="1" customWidth="1"/>
    <col min="5887" max="5889" width="3.7109375" style="441" customWidth="1"/>
    <col min="5890" max="5890" width="12.7109375" style="441" customWidth="1"/>
    <col min="5891" max="5891" width="47.42578125" style="441" customWidth="1"/>
    <col min="5892" max="5892" width="5.5703125" style="441" customWidth="1"/>
    <col min="5893" max="5894" width="3.7109375" style="441" customWidth="1"/>
    <col min="5895" max="5895" width="22" style="441" customWidth="1"/>
    <col min="5896" max="5896" width="5.5703125" style="441" customWidth="1"/>
    <col min="5897" max="5898" width="3.7109375" style="441" customWidth="1"/>
    <col min="5899" max="5899" width="22" style="441" customWidth="1"/>
    <col min="5900" max="5900" width="5.5703125" style="441" customWidth="1"/>
    <col min="5901" max="5902" width="3.7109375" style="441" customWidth="1"/>
    <col min="5903" max="5903" width="22" style="441" customWidth="1"/>
    <col min="5904" max="5905" width="15.7109375" style="441" customWidth="1"/>
    <col min="5906" max="5906" width="11.7109375" style="441" customWidth="1"/>
    <col min="5907" max="5907" width="6.42578125" style="441" bestFit="1" customWidth="1"/>
    <col min="5908" max="5908" width="11.7109375" style="441" customWidth="1"/>
    <col min="5909" max="5909" width="0" style="441" hidden="1" customWidth="1"/>
    <col min="5910" max="5910" width="3.7109375" style="441" customWidth="1"/>
    <col min="5911" max="5911" width="11.140625" style="441" bestFit="1" customWidth="1"/>
    <col min="5912" max="5913" width="10.5703125" style="441"/>
    <col min="5914" max="5914" width="13.42578125" style="441" customWidth="1"/>
    <col min="5915" max="6134" width="10.5703125" style="441"/>
    <col min="6135" max="6142" width="0" style="441" hidden="1" customWidth="1"/>
    <col min="6143" max="6145" width="3.7109375" style="441" customWidth="1"/>
    <col min="6146" max="6146" width="12.7109375" style="441" customWidth="1"/>
    <col min="6147" max="6147" width="47.42578125" style="441" customWidth="1"/>
    <col min="6148" max="6148" width="5.5703125" style="441" customWidth="1"/>
    <col min="6149" max="6150" width="3.7109375" style="441" customWidth="1"/>
    <col min="6151" max="6151" width="22" style="441" customWidth="1"/>
    <col min="6152" max="6152" width="5.5703125" style="441" customWidth="1"/>
    <col min="6153" max="6154" width="3.7109375" style="441" customWidth="1"/>
    <col min="6155" max="6155" width="22" style="441" customWidth="1"/>
    <col min="6156" max="6156" width="5.5703125" style="441" customWidth="1"/>
    <col min="6157" max="6158" width="3.7109375" style="441" customWidth="1"/>
    <col min="6159" max="6159" width="22" style="441" customWidth="1"/>
    <col min="6160" max="6161" width="15.7109375" style="441" customWidth="1"/>
    <col min="6162" max="6162" width="11.7109375" style="441" customWidth="1"/>
    <col min="6163" max="6163" width="6.42578125" style="441" bestFit="1" customWidth="1"/>
    <col min="6164" max="6164" width="11.7109375" style="441" customWidth="1"/>
    <col min="6165" max="6165" width="0" style="441" hidden="1" customWidth="1"/>
    <col min="6166" max="6166" width="3.7109375" style="441" customWidth="1"/>
    <col min="6167" max="6167" width="11.140625" style="441" bestFit="1" customWidth="1"/>
    <col min="6168" max="6169" width="10.5703125" style="441"/>
    <col min="6170" max="6170" width="13.42578125" style="441" customWidth="1"/>
    <col min="6171" max="6390" width="10.5703125" style="441"/>
    <col min="6391" max="6398" width="0" style="441" hidden="1" customWidth="1"/>
    <col min="6399" max="6401" width="3.7109375" style="441" customWidth="1"/>
    <col min="6402" max="6402" width="12.7109375" style="441" customWidth="1"/>
    <col min="6403" max="6403" width="47.42578125" style="441" customWidth="1"/>
    <col min="6404" max="6404" width="5.5703125" style="441" customWidth="1"/>
    <col min="6405" max="6406" width="3.7109375" style="441" customWidth="1"/>
    <col min="6407" max="6407" width="22" style="441" customWidth="1"/>
    <col min="6408" max="6408" width="5.5703125" style="441" customWidth="1"/>
    <col min="6409" max="6410" width="3.7109375" style="441" customWidth="1"/>
    <col min="6411" max="6411" width="22" style="441" customWidth="1"/>
    <col min="6412" max="6412" width="5.5703125" style="441" customWidth="1"/>
    <col min="6413" max="6414" width="3.7109375" style="441" customWidth="1"/>
    <col min="6415" max="6415" width="22" style="441" customWidth="1"/>
    <col min="6416" max="6417" width="15.7109375" style="441" customWidth="1"/>
    <col min="6418" max="6418" width="11.7109375" style="441" customWidth="1"/>
    <col min="6419" max="6419" width="6.42578125" style="441" bestFit="1" customWidth="1"/>
    <col min="6420" max="6420" width="11.7109375" style="441" customWidth="1"/>
    <col min="6421" max="6421" width="0" style="441" hidden="1" customWidth="1"/>
    <col min="6422" max="6422" width="3.7109375" style="441" customWidth="1"/>
    <col min="6423" max="6423" width="11.140625" style="441" bestFit="1" customWidth="1"/>
    <col min="6424" max="6425" width="10.5703125" style="441"/>
    <col min="6426" max="6426" width="13.42578125" style="441" customWidth="1"/>
    <col min="6427" max="6646" width="10.5703125" style="441"/>
    <col min="6647" max="6654" width="0" style="441" hidden="1" customWidth="1"/>
    <col min="6655" max="6657" width="3.7109375" style="441" customWidth="1"/>
    <col min="6658" max="6658" width="12.7109375" style="441" customWidth="1"/>
    <col min="6659" max="6659" width="47.42578125" style="441" customWidth="1"/>
    <col min="6660" max="6660" width="5.5703125" style="441" customWidth="1"/>
    <col min="6661" max="6662" width="3.7109375" style="441" customWidth="1"/>
    <col min="6663" max="6663" width="22" style="441" customWidth="1"/>
    <col min="6664" max="6664" width="5.5703125" style="441" customWidth="1"/>
    <col min="6665" max="6666" width="3.7109375" style="441" customWidth="1"/>
    <col min="6667" max="6667" width="22" style="441" customWidth="1"/>
    <col min="6668" max="6668" width="5.5703125" style="441" customWidth="1"/>
    <col min="6669" max="6670" width="3.7109375" style="441" customWidth="1"/>
    <col min="6671" max="6671" width="22" style="441" customWidth="1"/>
    <col min="6672" max="6673" width="15.7109375" style="441" customWidth="1"/>
    <col min="6674" max="6674" width="11.7109375" style="441" customWidth="1"/>
    <col min="6675" max="6675" width="6.42578125" style="441" bestFit="1" customWidth="1"/>
    <col min="6676" max="6676" width="11.7109375" style="441" customWidth="1"/>
    <col min="6677" max="6677" width="0" style="441" hidden="1" customWidth="1"/>
    <col min="6678" max="6678" width="3.7109375" style="441" customWidth="1"/>
    <col min="6679" max="6679" width="11.140625" style="441" bestFit="1" customWidth="1"/>
    <col min="6680" max="6681" width="10.5703125" style="441"/>
    <col min="6682" max="6682" width="13.42578125" style="441" customWidth="1"/>
    <col min="6683" max="6902" width="10.5703125" style="441"/>
    <col min="6903" max="6910" width="0" style="441" hidden="1" customWidth="1"/>
    <col min="6911" max="6913" width="3.7109375" style="441" customWidth="1"/>
    <col min="6914" max="6914" width="12.7109375" style="441" customWidth="1"/>
    <col min="6915" max="6915" width="47.42578125" style="441" customWidth="1"/>
    <col min="6916" max="6916" width="5.5703125" style="441" customWidth="1"/>
    <col min="6917" max="6918" width="3.7109375" style="441" customWidth="1"/>
    <col min="6919" max="6919" width="22" style="441" customWidth="1"/>
    <col min="6920" max="6920" width="5.5703125" style="441" customWidth="1"/>
    <col min="6921" max="6922" width="3.7109375" style="441" customWidth="1"/>
    <col min="6923" max="6923" width="22" style="441" customWidth="1"/>
    <col min="6924" max="6924" width="5.5703125" style="441" customWidth="1"/>
    <col min="6925" max="6926" width="3.7109375" style="441" customWidth="1"/>
    <col min="6927" max="6927" width="22" style="441" customWidth="1"/>
    <col min="6928" max="6929" width="15.7109375" style="441" customWidth="1"/>
    <col min="6930" max="6930" width="11.7109375" style="441" customWidth="1"/>
    <col min="6931" max="6931" width="6.42578125" style="441" bestFit="1" customWidth="1"/>
    <col min="6932" max="6932" width="11.7109375" style="441" customWidth="1"/>
    <col min="6933" max="6933" width="0" style="441" hidden="1" customWidth="1"/>
    <col min="6934" max="6934" width="3.7109375" style="441" customWidth="1"/>
    <col min="6935" max="6935" width="11.140625" style="441" bestFit="1" customWidth="1"/>
    <col min="6936" max="6937" width="10.5703125" style="441"/>
    <col min="6938" max="6938" width="13.42578125" style="441" customWidth="1"/>
    <col min="6939" max="7158" width="10.5703125" style="441"/>
    <col min="7159" max="7166" width="0" style="441" hidden="1" customWidth="1"/>
    <col min="7167" max="7169" width="3.7109375" style="441" customWidth="1"/>
    <col min="7170" max="7170" width="12.7109375" style="441" customWidth="1"/>
    <col min="7171" max="7171" width="47.42578125" style="441" customWidth="1"/>
    <col min="7172" max="7172" width="5.5703125" style="441" customWidth="1"/>
    <col min="7173" max="7174" width="3.7109375" style="441" customWidth="1"/>
    <col min="7175" max="7175" width="22" style="441" customWidth="1"/>
    <col min="7176" max="7176" width="5.5703125" style="441" customWidth="1"/>
    <col min="7177" max="7178" width="3.7109375" style="441" customWidth="1"/>
    <col min="7179" max="7179" width="22" style="441" customWidth="1"/>
    <col min="7180" max="7180" width="5.5703125" style="441" customWidth="1"/>
    <col min="7181" max="7182" width="3.7109375" style="441" customWidth="1"/>
    <col min="7183" max="7183" width="22" style="441" customWidth="1"/>
    <col min="7184" max="7185" width="15.7109375" style="441" customWidth="1"/>
    <col min="7186" max="7186" width="11.7109375" style="441" customWidth="1"/>
    <col min="7187" max="7187" width="6.42578125" style="441" bestFit="1" customWidth="1"/>
    <col min="7188" max="7188" width="11.7109375" style="441" customWidth="1"/>
    <col min="7189" max="7189" width="0" style="441" hidden="1" customWidth="1"/>
    <col min="7190" max="7190" width="3.7109375" style="441" customWidth="1"/>
    <col min="7191" max="7191" width="11.140625" style="441" bestFit="1" customWidth="1"/>
    <col min="7192" max="7193" width="10.5703125" style="441"/>
    <col min="7194" max="7194" width="13.42578125" style="441" customWidth="1"/>
    <col min="7195" max="7414" width="10.5703125" style="441"/>
    <col min="7415" max="7422" width="0" style="441" hidden="1" customWidth="1"/>
    <col min="7423" max="7425" width="3.7109375" style="441" customWidth="1"/>
    <col min="7426" max="7426" width="12.7109375" style="441" customWidth="1"/>
    <col min="7427" max="7427" width="47.42578125" style="441" customWidth="1"/>
    <col min="7428" max="7428" width="5.5703125" style="441" customWidth="1"/>
    <col min="7429" max="7430" width="3.7109375" style="441" customWidth="1"/>
    <col min="7431" max="7431" width="22" style="441" customWidth="1"/>
    <col min="7432" max="7432" width="5.5703125" style="441" customWidth="1"/>
    <col min="7433" max="7434" width="3.7109375" style="441" customWidth="1"/>
    <col min="7435" max="7435" width="22" style="441" customWidth="1"/>
    <col min="7436" max="7436" width="5.5703125" style="441" customWidth="1"/>
    <col min="7437" max="7438" width="3.7109375" style="441" customWidth="1"/>
    <col min="7439" max="7439" width="22" style="441" customWidth="1"/>
    <col min="7440" max="7441" width="15.7109375" style="441" customWidth="1"/>
    <col min="7442" max="7442" width="11.7109375" style="441" customWidth="1"/>
    <col min="7443" max="7443" width="6.42578125" style="441" bestFit="1" customWidth="1"/>
    <col min="7444" max="7444" width="11.7109375" style="441" customWidth="1"/>
    <col min="7445" max="7445" width="0" style="441" hidden="1" customWidth="1"/>
    <col min="7446" max="7446" width="3.7109375" style="441" customWidth="1"/>
    <col min="7447" max="7447" width="11.140625" style="441" bestFit="1" customWidth="1"/>
    <col min="7448" max="7449" width="10.5703125" style="441"/>
    <col min="7450" max="7450" width="13.42578125" style="441" customWidth="1"/>
    <col min="7451" max="7670" width="10.5703125" style="441"/>
    <col min="7671" max="7678" width="0" style="441" hidden="1" customWidth="1"/>
    <col min="7679" max="7681" width="3.7109375" style="441" customWidth="1"/>
    <col min="7682" max="7682" width="12.7109375" style="441" customWidth="1"/>
    <col min="7683" max="7683" width="47.42578125" style="441" customWidth="1"/>
    <col min="7684" max="7684" width="5.5703125" style="441" customWidth="1"/>
    <col min="7685" max="7686" width="3.7109375" style="441" customWidth="1"/>
    <col min="7687" max="7687" width="22" style="441" customWidth="1"/>
    <col min="7688" max="7688" width="5.5703125" style="441" customWidth="1"/>
    <col min="7689" max="7690" width="3.7109375" style="441" customWidth="1"/>
    <col min="7691" max="7691" width="22" style="441" customWidth="1"/>
    <col min="7692" max="7692" width="5.5703125" style="441" customWidth="1"/>
    <col min="7693" max="7694" width="3.7109375" style="441" customWidth="1"/>
    <col min="7695" max="7695" width="22" style="441" customWidth="1"/>
    <col min="7696" max="7697" width="15.7109375" style="441" customWidth="1"/>
    <col min="7698" max="7698" width="11.7109375" style="441" customWidth="1"/>
    <col min="7699" max="7699" width="6.42578125" style="441" bestFit="1" customWidth="1"/>
    <col min="7700" max="7700" width="11.7109375" style="441" customWidth="1"/>
    <col min="7701" max="7701" width="0" style="441" hidden="1" customWidth="1"/>
    <col min="7702" max="7702" width="3.7109375" style="441" customWidth="1"/>
    <col min="7703" max="7703" width="11.140625" style="441" bestFit="1" customWidth="1"/>
    <col min="7704" max="7705" width="10.5703125" style="441"/>
    <col min="7706" max="7706" width="13.42578125" style="441" customWidth="1"/>
    <col min="7707" max="7926" width="10.5703125" style="441"/>
    <col min="7927" max="7934" width="0" style="441" hidden="1" customWidth="1"/>
    <col min="7935" max="7937" width="3.7109375" style="441" customWidth="1"/>
    <col min="7938" max="7938" width="12.7109375" style="441" customWidth="1"/>
    <col min="7939" max="7939" width="47.42578125" style="441" customWidth="1"/>
    <col min="7940" max="7940" width="5.5703125" style="441" customWidth="1"/>
    <col min="7941" max="7942" width="3.7109375" style="441" customWidth="1"/>
    <col min="7943" max="7943" width="22" style="441" customWidth="1"/>
    <col min="7944" max="7944" width="5.5703125" style="441" customWidth="1"/>
    <col min="7945" max="7946" width="3.7109375" style="441" customWidth="1"/>
    <col min="7947" max="7947" width="22" style="441" customWidth="1"/>
    <col min="7948" max="7948" width="5.5703125" style="441" customWidth="1"/>
    <col min="7949" max="7950" width="3.7109375" style="441" customWidth="1"/>
    <col min="7951" max="7951" width="22" style="441" customWidth="1"/>
    <col min="7952" max="7953" width="15.7109375" style="441" customWidth="1"/>
    <col min="7954" max="7954" width="11.7109375" style="441" customWidth="1"/>
    <col min="7955" max="7955" width="6.42578125" style="441" bestFit="1" customWidth="1"/>
    <col min="7956" max="7956" width="11.7109375" style="441" customWidth="1"/>
    <col min="7957" max="7957" width="0" style="441" hidden="1" customWidth="1"/>
    <col min="7958" max="7958" width="3.7109375" style="441" customWidth="1"/>
    <col min="7959" max="7959" width="11.140625" style="441" bestFit="1" customWidth="1"/>
    <col min="7960" max="7961" width="10.5703125" style="441"/>
    <col min="7962" max="7962" width="13.42578125" style="441" customWidth="1"/>
    <col min="7963" max="8182" width="10.5703125" style="441"/>
    <col min="8183" max="8190" width="0" style="441" hidden="1" customWidth="1"/>
    <col min="8191" max="8193" width="3.7109375" style="441" customWidth="1"/>
    <col min="8194" max="8194" width="12.7109375" style="441" customWidth="1"/>
    <col min="8195" max="8195" width="47.42578125" style="441" customWidth="1"/>
    <col min="8196" max="8196" width="5.5703125" style="441" customWidth="1"/>
    <col min="8197" max="8198" width="3.7109375" style="441" customWidth="1"/>
    <col min="8199" max="8199" width="22" style="441" customWidth="1"/>
    <col min="8200" max="8200" width="5.5703125" style="441" customWidth="1"/>
    <col min="8201" max="8202" width="3.7109375" style="441" customWidth="1"/>
    <col min="8203" max="8203" width="22" style="441" customWidth="1"/>
    <col min="8204" max="8204" width="5.5703125" style="441" customWidth="1"/>
    <col min="8205" max="8206" width="3.7109375" style="441" customWidth="1"/>
    <col min="8207" max="8207" width="22" style="441" customWidth="1"/>
    <col min="8208" max="8209" width="15.7109375" style="441" customWidth="1"/>
    <col min="8210" max="8210" width="11.7109375" style="441" customWidth="1"/>
    <col min="8211" max="8211" width="6.42578125" style="441" bestFit="1" customWidth="1"/>
    <col min="8212" max="8212" width="11.7109375" style="441" customWidth="1"/>
    <col min="8213" max="8213" width="0" style="441" hidden="1" customWidth="1"/>
    <col min="8214" max="8214" width="3.7109375" style="441" customWidth="1"/>
    <col min="8215" max="8215" width="11.140625" style="441" bestFit="1" customWidth="1"/>
    <col min="8216" max="8217" width="10.5703125" style="441"/>
    <col min="8218" max="8218" width="13.42578125" style="441" customWidth="1"/>
    <col min="8219" max="8438" width="10.5703125" style="441"/>
    <col min="8439" max="8446" width="0" style="441" hidden="1" customWidth="1"/>
    <col min="8447" max="8449" width="3.7109375" style="441" customWidth="1"/>
    <col min="8450" max="8450" width="12.7109375" style="441" customWidth="1"/>
    <col min="8451" max="8451" width="47.42578125" style="441" customWidth="1"/>
    <col min="8452" max="8452" width="5.5703125" style="441" customWidth="1"/>
    <col min="8453" max="8454" width="3.7109375" style="441" customWidth="1"/>
    <col min="8455" max="8455" width="22" style="441" customWidth="1"/>
    <col min="8456" max="8456" width="5.5703125" style="441" customWidth="1"/>
    <col min="8457" max="8458" width="3.7109375" style="441" customWidth="1"/>
    <col min="8459" max="8459" width="22" style="441" customWidth="1"/>
    <col min="8460" max="8460" width="5.5703125" style="441" customWidth="1"/>
    <col min="8461" max="8462" width="3.7109375" style="441" customWidth="1"/>
    <col min="8463" max="8463" width="22" style="441" customWidth="1"/>
    <col min="8464" max="8465" width="15.7109375" style="441" customWidth="1"/>
    <col min="8466" max="8466" width="11.7109375" style="441" customWidth="1"/>
    <col min="8467" max="8467" width="6.42578125" style="441" bestFit="1" customWidth="1"/>
    <col min="8468" max="8468" width="11.7109375" style="441" customWidth="1"/>
    <col min="8469" max="8469" width="0" style="441" hidden="1" customWidth="1"/>
    <col min="8470" max="8470" width="3.7109375" style="441" customWidth="1"/>
    <col min="8471" max="8471" width="11.140625" style="441" bestFit="1" customWidth="1"/>
    <col min="8472" max="8473" width="10.5703125" style="441"/>
    <col min="8474" max="8474" width="13.42578125" style="441" customWidth="1"/>
    <col min="8475" max="8694" width="10.5703125" style="441"/>
    <col min="8695" max="8702" width="0" style="441" hidden="1" customWidth="1"/>
    <col min="8703" max="8705" width="3.7109375" style="441" customWidth="1"/>
    <col min="8706" max="8706" width="12.7109375" style="441" customWidth="1"/>
    <col min="8707" max="8707" width="47.42578125" style="441" customWidth="1"/>
    <col min="8708" max="8708" width="5.5703125" style="441" customWidth="1"/>
    <col min="8709" max="8710" width="3.7109375" style="441" customWidth="1"/>
    <col min="8711" max="8711" width="22" style="441" customWidth="1"/>
    <col min="8712" max="8712" width="5.5703125" style="441" customWidth="1"/>
    <col min="8713" max="8714" width="3.7109375" style="441" customWidth="1"/>
    <col min="8715" max="8715" width="22" style="441" customWidth="1"/>
    <col min="8716" max="8716" width="5.5703125" style="441" customWidth="1"/>
    <col min="8717" max="8718" width="3.7109375" style="441" customWidth="1"/>
    <col min="8719" max="8719" width="22" style="441" customWidth="1"/>
    <col min="8720" max="8721" width="15.7109375" style="441" customWidth="1"/>
    <col min="8722" max="8722" width="11.7109375" style="441" customWidth="1"/>
    <col min="8723" max="8723" width="6.42578125" style="441" bestFit="1" customWidth="1"/>
    <col min="8724" max="8724" width="11.7109375" style="441" customWidth="1"/>
    <col min="8725" max="8725" width="0" style="441" hidden="1" customWidth="1"/>
    <col min="8726" max="8726" width="3.7109375" style="441" customWidth="1"/>
    <col min="8727" max="8727" width="11.140625" style="441" bestFit="1" customWidth="1"/>
    <col min="8728" max="8729" width="10.5703125" style="441"/>
    <col min="8730" max="8730" width="13.42578125" style="441" customWidth="1"/>
    <col min="8731" max="8950" width="10.5703125" style="441"/>
    <col min="8951" max="8958" width="0" style="441" hidden="1" customWidth="1"/>
    <col min="8959" max="8961" width="3.7109375" style="441" customWidth="1"/>
    <col min="8962" max="8962" width="12.7109375" style="441" customWidth="1"/>
    <col min="8963" max="8963" width="47.42578125" style="441" customWidth="1"/>
    <col min="8964" max="8964" width="5.5703125" style="441" customWidth="1"/>
    <col min="8965" max="8966" width="3.7109375" style="441" customWidth="1"/>
    <col min="8967" max="8967" width="22" style="441" customWidth="1"/>
    <col min="8968" max="8968" width="5.5703125" style="441" customWidth="1"/>
    <col min="8969" max="8970" width="3.7109375" style="441" customWidth="1"/>
    <col min="8971" max="8971" width="22" style="441" customWidth="1"/>
    <col min="8972" max="8972" width="5.5703125" style="441" customWidth="1"/>
    <col min="8973" max="8974" width="3.7109375" style="441" customWidth="1"/>
    <col min="8975" max="8975" width="22" style="441" customWidth="1"/>
    <col min="8976" max="8977" width="15.7109375" style="441" customWidth="1"/>
    <col min="8978" max="8978" width="11.7109375" style="441" customWidth="1"/>
    <col min="8979" max="8979" width="6.42578125" style="441" bestFit="1" customWidth="1"/>
    <col min="8980" max="8980" width="11.7109375" style="441" customWidth="1"/>
    <col min="8981" max="8981" width="0" style="441" hidden="1" customWidth="1"/>
    <col min="8982" max="8982" width="3.7109375" style="441" customWidth="1"/>
    <col min="8983" max="8983" width="11.140625" style="441" bestFit="1" customWidth="1"/>
    <col min="8984" max="8985" width="10.5703125" style="441"/>
    <col min="8986" max="8986" width="13.42578125" style="441" customWidth="1"/>
    <col min="8987" max="9206" width="10.5703125" style="441"/>
    <col min="9207" max="9214" width="0" style="441" hidden="1" customWidth="1"/>
    <col min="9215" max="9217" width="3.7109375" style="441" customWidth="1"/>
    <col min="9218" max="9218" width="12.7109375" style="441" customWidth="1"/>
    <col min="9219" max="9219" width="47.42578125" style="441" customWidth="1"/>
    <col min="9220" max="9220" width="5.5703125" style="441" customWidth="1"/>
    <col min="9221" max="9222" width="3.7109375" style="441" customWidth="1"/>
    <col min="9223" max="9223" width="22" style="441" customWidth="1"/>
    <col min="9224" max="9224" width="5.5703125" style="441" customWidth="1"/>
    <col min="9225" max="9226" width="3.7109375" style="441" customWidth="1"/>
    <col min="9227" max="9227" width="22" style="441" customWidth="1"/>
    <col min="9228" max="9228" width="5.5703125" style="441" customWidth="1"/>
    <col min="9229" max="9230" width="3.7109375" style="441" customWidth="1"/>
    <col min="9231" max="9231" width="22" style="441" customWidth="1"/>
    <col min="9232" max="9233" width="15.7109375" style="441" customWidth="1"/>
    <col min="9234" max="9234" width="11.7109375" style="441" customWidth="1"/>
    <col min="9235" max="9235" width="6.42578125" style="441" bestFit="1" customWidth="1"/>
    <col min="9236" max="9236" width="11.7109375" style="441" customWidth="1"/>
    <col min="9237" max="9237" width="0" style="441" hidden="1" customWidth="1"/>
    <col min="9238" max="9238" width="3.7109375" style="441" customWidth="1"/>
    <col min="9239" max="9239" width="11.140625" style="441" bestFit="1" customWidth="1"/>
    <col min="9240" max="9241" width="10.5703125" style="441"/>
    <col min="9242" max="9242" width="13.42578125" style="441" customWidth="1"/>
    <col min="9243" max="9462" width="10.5703125" style="441"/>
    <col min="9463" max="9470" width="0" style="441" hidden="1" customWidth="1"/>
    <col min="9471" max="9473" width="3.7109375" style="441" customWidth="1"/>
    <col min="9474" max="9474" width="12.7109375" style="441" customWidth="1"/>
    <col min="9475" max="9475" width="47.42578125" style="441" customWidth="1"/>
    <col min="9476" max="9476" width="5.5703125" style="441" customWidth="1"/>
    <col min="9477" max="9478" width="3.7109375" style="441" customWidth="1"/>
    <col min="9479" max="9479" width="22" style="441" customWidth="1"/>
    <col min="9480" max="9480" width="5.5703125" style="441" customWidth="1"/>
    <col min="9481" max="9482" width="3.7109375" style="441" customWidth="1"/>
    <col min="9483" max="9483" width="22" style="441" customWidth="1"/>
    <col min="9484" max="9484" width="5.5703125" style="441" customWidth="1"/>
    <col min="9485" max="9486" width="3.7109375" style="441" customWidth="1"/>
    <col min="9487" max="9487" width="22" style="441" customWidth="1"/>
    <col min="9488" max="9489" width="15.7109375" style="441" customWidth="1"/>
    <col min="9490" max="9490" width="11.7109375" style="441" customWidth="1"/>
    <col min="9491" max="9491" width="6.42578125" style="441" bestFit="1" customWidth="1"/>
    <col min="9492" max="9492" width="11.7109375" style="441" customWidth="1"/>
    <col min="9493" max="9493" width="0" style="441" hidden="1" customWidth="1"/>
    <col min="9494" max="9494" width="3.7109375" style="441" customWidth="1"/>
    <col min="9495" max="9495" width="11.140625" style="441" bestFit="1" customWidth="1"/>
    <col min="9496" max="9497" width="10.5703125" style="441"/>
    <col min="9498" max="9498" width="13.42578125" style="441" customWidth="1"/>
    <col min="9499" max="9718" width="10.5703125" style="441"/>
    <col min="9719" max="9726" width="0" style="441" hidden="1" customWidth="1"/>
    <col min="9727" max="9729" width="3.7109375" style="441" customWidth="1"/>
    <col min="9730" max="9730" width="12.7109375" style="441" customWidth="1"/>
    <col min="9731" max="9731" width="47.42578125" style="441" customWidth="1"/>
    <col min="9732" max="9732" width="5.5703125" style="441" customWidth="1"/>
    <col min="9733" max="9734" width="3.7109375" style="441" customWidth="1"/>
    <col min="9735" max="9735" width="22" style="441" customWidth="1"/>
    <col min="9736" max="9736" width="5.5703125" style="441" customWidth="1"/>
    <col min="9737" max="9738" width="3.7109375" style="441" customWidth="1"/>
    <col min="9739" max="9739" width="22" style="441" customWidth="1"/>
    <col min="9740" max="9740" width="5.5703125" style="441" customWidth="1"/>
    <col min="9741" max="9742" width="3.7109375" style="441" customWidth="1"/>
    <col min="9743" max="9743" width="22" style="441" customWidth="1"/>
    <col min="9744" max="9745" width="15.7109375" style="441" customWidth="1"/>
    <col min="9746" max="9746" width="11.7109375" style="441" customWidth="1"/>
    <col min="9747" max="9747" width="6.42578125" style="441" bestFit="1" customWidth="1"/>
    <col min="9748" max="9748" width="11.7109375" style="441" customWidth="1"/>
    <col min="9749" max="9749" width="0" style="441" hidden="1" customWidth="1"/>
    <col min="9750" max="9750" width="3.7109375" style="441" customWidth="1"/>
    <col min="9751" max="9751" width="11.140625" style="441" bestFit="1" customWidth="1"/>
    <col min="9752" max="9753" width="10.5703125" style="441"/>
    <col min="9754" max="9754" width="13.42578125" style="441" customWidth="1"/>
    <col min="9755" max="9974" width="10.5703125" style="441"/>
    <col min="9975" max="9982" width="0" style="441" hidden="1" customWidth="1"/>
    <col min="9983" max="9985" width="3.7109375" style="441" customWidth="1"/>
    <col min="9986" max="9986" width="12.7109375" style="441" customWidth="1"/>
    <col min="9987" max="9987" width="47.42578125" style="441" customWidth="1"/>
    <col min="9988" max="9988" width="5.5703125" style="441" customWidth="1"/>
    <col min="9989" max="9990" width="3.7109375" style="441" customWidth="1"/>
    <col min="9991" max="9991" width="22" style="441" customWidth="1"/>
    <col min="9992" max="9992" width="5.5703125" style="441" customWidth="1"/>
    <col min="9993" max="9994" width="3.7109375" style="441" customWidth="1"/>
    <col min="9995" max="9995" width="22" style="441" customWidth="1"/>
    <col min="9996" max="9996" width="5.5703125" style="441" customWidth="1"/>
    <col min="9997" max="9998" width="3.7109375" style="441" customWidth="1"/>
    <col min="9999" max="9999" width="22" style="441" customWidth="1"/>
    <col min="10000" max="10001" width="15.7109375" style="441" customWidth="1"/>
    <col min="10002" max="10002" width="11.7109375" style="441" customWidth="1"/>
    <col min="10003" max="10003" width="6.42578125" style="441" bestFit="1" customWidth="1"/>
    <col min="10004" max="10004" width="11.7109375" style="441" customWidth="1"/>
    <col min="10005" max="10005" width="0" style="441" hidden="1" customWidth="1"/>
    <col min="10006" max="10006" width="3.7109375" style="441" customWidth="1"/>
    <col min="10007" max="10007" width="11.140625" style="441" bestFit="1" customWidth="1"/>
    <col min="10008" max="10009" width="10.5703125" style="441"/>
    <col min="10010" max="10010" width="13.42578125" style="441" customWidth="1"/>
    <col min="10011" max="10230" width="10.5703125" style="441"/>
    <col min="10231" max="10238" width="0" style="441" hidden="1" customWidth="1"/>
    <col min="10239" max="10241" width="3.7109375" style="441" customWidth="1"/>
    <col min="10242" max="10242" width="12.7109375" style="441" customWidth="1"/>
    <col min="10243" max="10243" width="47.42578125" style="441" customWidth="1"/>
    <col min="10244" max="10244" width="5.5703125" style="441" customWidth="1"/>
    <col min="10245" max="10246" width="3.7109375" style="441" customWidth="1"/>
    <col min="10247" max="10247" width="22" style="441" customWidth="1"/>
    <col min="10248" max="10248" width="5.5703125" style="441" customWidth="1"/>
    <col min="10249" max="10250" width="3.7109375" style="441" customWidth="1"/>
    <col min="10251" max="10251" width="22" style="441" customWidth="1"/>
    <col min="10252" max="10252" width="5.5703125" style="441" customWidth="1"/>
    <col min="10253" max="10254" width="3.7109375" style="441" customWidth="1"/>
    <col min="10255" max="10255" width="22" style="441" customWidth="1"/>
    <col min="10256" max="10257" width="15.7109375" style="441" customWidth="1"/>
    <col min="10258" max="10258" width="11.7109375" style="441" customWidth="1"/>
    <col min="10259" max="10259" width="6.42578125" style="441" bestFit="1" customWidth="1"/>
    <col min="10260" max="10260" width="11.7109375" style="441" customWidth="1"/>
    <col min="10261" max="10261" width="0" style="441" hidden="1" customWidth="1"/>
    <col min="10262" max="10262" width="3.7109375" style="441" customWidth="1"/>
    <col min="10263" max="10263" width="11.140625" style="441" bestFit="1" customWidth="1"/>
    <col min="10264" max="10265" width="10.5703125" style="441"/>
    <col min="10266" max="10266" width="13.42578125" style="441" customWidth="1"/>
    <col min="10267" max="10486" width="10.5703125" style="441"/>
    <col min="10487" max="10494" width="0" style="441" hidden="1" customWidth="1"/>
    <col min="10495" max="10497" width="3.7109375" style="441" customWidth="1"/>
    <col min="10498" max="10498" width="12.7109375" style="441" customWidth="1"/>
    <col min="10499" max="10499" width="47.42578125" style="441" customWidth="1"/>
    <col min="10500" max="10500" width="5.5703125" style="441" customWidth="1"/>
    <col min="10501" max="10502" width="3.7109375" style="441" customWidth="1"/>
    <col min="10503" max="10503" width="22" style="441" customWidth="1"/>
    <col min="10504" max="10504" width="5.5703125" style="441" customWidth="1"/>
    <col min="10505" max="10506" width="3.7109375" style="441" customWidth="1"/>
    <col min="10507" max="10507" width="22" style="441" customWidth="1"/>
    <col min="10508" max="10508" width="5.5703125" style="441" customWidth="1"/>
    <col min="10509" max="10510" width="3.7109375" style="441" customWidth="1"/>
    <col min="10511" max="10511" width="22" style="441" customWidth="1"/>
    <col min="10512" max="10513" width="15.7109375" style="441" customWidth="1"/>
    <col min="10514" max="10514" width="11.7109375" style="441" customWidth="1"/>
    <col min="10515" max="10515" width="6.42578125" style="441" bestFit="1" customWidth="1"/>
    <col min="10516" max="10516" width="11.7109375" style="441" customWidth="1"/>
    <col min="10517" max="10517" width="0" style="441" hidden="1" customWidth="1"/>
    <col min="10518" max="10518" width="3.7109375" style="441" customWidth="1"/>
    <col min="10519" max="10519" width="11.140625" style="441" bestFit="1" customWidth="1"/>
    <col min="10520" max="10521" width="10.5703125" style="441"/>
    <col min="10522" max="10522" width="13.42578125" style="441" customWidth="1"/>
    <col min="10523" max="10742" width="10.5703125" style="441"/>
    <col min="10743" max="10750" width="0" style="441" hidden="1" customWidth="1"/>
    <col min="10751" max="10753" width="3.7109375" style="441" customWidth="1"/>
    <col min="10754" max="10754" width="12.7109375" style="441" customWidth="1"/>
    <col min="10755" max="10755" width="47.42578125" style="441" customWidth="1"/>
    <col min="10756" max="10756" width="5.5703125" style="441" customWidth="1"/>
    <col min="10757" max="10758" width="3.7109375" style="441" customWidth="1"/>
    <col min="10759" max="10759" width="22" style="441" customWidth="1"/>
    <col min="10760" max="10760" width="5.5703125" style="441" customWidth="1"/>
    <col min="10761" max="10762" width="3.7109375" style="441" customWidth="1"/>
    <col min="10763" max="10763" width="22" style="441" customWidth="1"/>
    <col min="10764" max="10764" width="5.5703125" style="441" customWidth="1"/>
    <col min="10765" max="10766" width="3.7109375" style="441" customWidth="1"/>
    <col min="10767" max="10767" width="22" style="441" customWidth="1"/>
    <col min="10768" max="10769" width="15.7109375" style="441" customWidth="1"/>
    <col min="10770" max="10770" width="11.7109375" style="441" customWidth="1"/>
    <col min="10771" max="10771" width="6.42578125" style="441" bestFit="1" customWidth="1"/>
    <col min="10772" max="10772" width="11.7109375" style="441" customWidth="1"/>
    <col min="10773" max="10773" width="0" style="441" hidden="1" customWidth="1"/>
    <col min="10774" max="10774" width="3.7109375" style="441" customWidth="1"/>
    <col min="10775" max="10775" width="11.140625" style="441" bestFit="1" customWidth="1"/>
    <col min="10776" max="10777" width="10.5703125" style="441"/>
    <col min="10778" max="10778" width="13.42578125" style="441" customWidth="1"/>
    <col min="10779" max="10998" width="10.5703125" style="441"/>
    <col min="10999" max="11006" width="0" style="441" hidden="1" customWidth="1"/>
    <col min="11007" max="11009" width="3.7109375" style="441" customWidth="1"/>
    <col min="11010" max="11010" width="12.7109375" style="441" customWidth="1"/>
    <col min="11011" max="11011" width="47.42578125" style="441" customWidth="1"/>
    <col min="11012" max="11012" width="5.5703125" style="441" customWidth="1"/>
    <col min="11013" max="11014" width="3.7109375" style="441" customWidth="1"/>
    <col min="11015" max="11015" width="22" style="441" customWidth="1"/>
    <col min="11016" max="11016" width="5.5703125" style="441" customWidth="1"/>
    <col min="11017" max="11018" width="3.7109375" style="441" customWidth="1"/>
    <col min="11019" max="11019" width="22" style="441" customWidth="1"/>
    <col min="11020" max="11020" width="5.5703125" style="441" customWidth="1"/>
    <col min="11021" max="11022" width="3.7109375" style="441" customWidth="1"/>
    <col min="11023" max="11023" width="22" style="441" customWidth="1"/>
    <col min="11024" max="11025" width="15.7109375" style="441" customWidth="1"/>
    <col min="11026" max="11026" width="11.7109375" style="441" customWidth="1"/>
    <col min="11027" max="11027" width="6.42578125" style="441" bestFit="1" customWidth="1"/>
    <col min="11028" max="11028" width="11.7109375" style="441" customWidth="1"/>
    <col min="11029" max="11029" width="0" style="441" hidden="1" customWidth="1"/>
    <col min="11030" max="11030" width="3.7109375" style="441" customWidth="1"/>
    <col min="11031" max="11031" width="11.140625" style="441" bestFit="1" customWidth="1"/>
    <col min="11032" max="11033" width="10.5703125" style="441"/>
    <col min="11034" max="11034" width="13.42578125" style="441" customWidth="1"/>
    <col min="11035" max="11254" width="10.5703125" style="441"/>
    <col min="11255" max="11262" width="0" style="441" hidden="1" customWidth="1"/>
    <col min="11263" max="11265" width="3.7109375" style="441" customWidth="1"/>
    <col min="11266" max="11266" width="12.7109375" style="441" customWidth="1"/>
    <col min="11267" max="11267" width="47.42578125" style="441" customWidth="1"/>
    <col min="11268" max="11268" width="5.5703125" style="441" customWidth="1"/>
    <col min="11269" max="11270" width="3.7109375" style="441" customWidth="1"/>
    <col min="11271" max="11271" width="22" style="441" customWidth="1"/>
    <col min="11272" max="11272" width="5.5703125" style="441" customWidth="1"/>
    <col min="11273" max="11274" width="3.7109375" style="441" customWidth="1"/>
    <col min="11275" max="11275" width="22" style="441" customWidth="1"/>
    <col min="11276" max="11276" width="5.5703125" style="441" customWidth="1"/>
    <col min="11277" max="11278" width="3.7109375" style="441" customWidth="1"/>
    <col min="11279" max="11279" width="22" style="441" customWidth="1"/>
    <col min="11280" max="11281" width="15.7109375" style="441" customWidth="1"/>
    <col min="11282" max="11282" width="11.7109375" style="441" customWidth="1"/>
    <col min="11283" max="11283" width="6.42578125" style="441" bestFit="1" customWidth="1"/>
    <col min="11284" max="11284" width="11.7109375" style="441" customWidth="1"/>
    <col min="11285" max="11285" width="0" style="441" hidden="1" customWidth="1"/>
    <col min="11286" max="11286" width="3.7109375" style="441" customWidth="1"/>
    <col min="11287" max="11287" width="11.140625" style="441" bestFit="1" customWidth="1"/>
    <col min="11288" max="11289" width="10.5703125" style="441"/>
    <col min="11290" max="11290" width="13.42578125" style="441" customWidth="1"/>
    <col min="11291" max="11510" width="10.5703125" style="441"/>
    <col min="11511" max="11518" width="0" style="441" hidden="1" customWidth="1"/>
    <col min="11519" max="11521" width="3.7109375" style="441" customWidth="1"/>
    <col min="11522" max="11522" width="12.7109375" style="441" customWidth="1"/>
    <col min="11523" max="11523" width="47.42578125" style="441" customWidth="1"/>
    <col min="11524" max="11524" width="5.5703125" style="441" customWidth="1"/>
    <col min="11525" max="11526" width="3.7109375" style="441" customWidth="1"/>
    <col min="11527" max="11527" width="22" style="441" customWidth="1"/>
    <col min="11528" max="11528" width="5.5703125" style="441" customWidth="1"/>
    <col min="11529" max="11530" width="3.7109375" style="441" customWidth="1"/>
    <col min="11531" max="11531" width="22" style="441" customWidth="1"/>
    <col min="11532" max="11532" width="5.5703125" style="441" customWidth="1"/>
    <col min="11533" max="11534" width="3.7109375" style="441" customWidth="1"/>
    <col min="11535" max="11535" width="22" style="441" customWidth="1"/>
    <col min="11536" max="11537" width="15.7109375" style="441" customWidth="1"/>
    <col min="11538" max="11538" width="11.7109375" style="441" customWidth="1"/>
    <col min="11539" max="11539" width="6.42578125" style="441" bestFit="1" customWidth="1"/>
    <col min="11540" max="11540" width="11.7109375" style="441" customWidth="1"/>
    <col min="11541" max="11541" width="0" style="441" hidden="1" customWidth="1"/>
    <col min="11542" max="11542" width="3.7109375" style="441" customWidth="1"/>
    <col min="11543" max="11543" width="11.140625" style="441" bestFit="1" customWidth="1"/>
    <col min="11544" max="11545" width="10.5703125" style="441"/>
    <col min="11546" max="11546" width="13.42578125" style="441" customWidth="1"/>
    <col min="11547" max="11766" width="10.5703125" style="441"/>
    <col min="11767" max="11774" width="0" style="441" hidden="1" customWidth="1"/>
    <col min="11775" max="11777" width="3.7109375" style="441" customWidth="1"/>
    <col min="11778" max="11778" width="12.7109375" style="441" customWidth="1"/>
    <col min="11779" max="11779" width="47.42578125" style="441" customWidth="1"/>
    <col min="11780" max="11780" width="5.5703125" style="441" customWidth="1"/>
    <col min="11781" max="11782" width="3.7109375" style="441" customWidth="1"/>
    <col min="11783" max="11783" width="22" style="441" customWidth="1"/>
    <col min="11784" max="11784" width="5.5703125" style="441" customWidth="1"/>
    <col min="11785" max="11786" width="3.7109375" style="441" customWidth="1"/>
    <col min="11787" max="11787" width="22" style="441" customWidth="1"/>
    <col min="11788" max="11788" width="5.5703125" style="441" customWidth="1"/>
    <col min="11789" max="11790" width="3.7109375" style="441" customWidth="1"/>
    <col min="11791" max="11791" width="22" style="441" customWidth="1"/>
    <col min="11792" max="11793" width="15.7109375" style="441" customWidth="1"/>
    <col min="11794" max="11794" width="11.7109375" style="441" customWidth="1"/>
    <col min="11795" max="11795" width="6.42578125" style="441" bestFit="1" customWidth="1"/>
    <col min="11796" max="11796" width="11.7109375" style="441" customWidth="1"/>
    <col min="11797" max="11797" width="0" style="441" hidden="1" customWidth="1"/>
    <col min="11798" max="11798" width="3.7109375" style="441" customWidth="1"/>
    <col min="11799" max="11799" width="11.140625" style="441" bestFit="1" customWidth="1"/>
    <col min="11800" max="11801" width="10.5703125" style="441"/>
    <col min="11802" max="11802" width="13.42578125" style="441" customWidth="1"/>
    <col min="11803" max="12022" width="10.5703125" style="441"/>
    <col min="12023" max="12030" width="0" style="441" hidden="1" customWidth="1"/>
    <col min="12031" max="12033" width="3.7109375" style="441" customWidth="1"/>
    <col min="12034" max="12034" width="12.7109375" style="441" customWidth="1"/>
    <col min="12035" max="12035" width="47.42578125" style="441" customWidth="1"/>
    <col min="12036" max="12036" width="5.5703125" style="441" customWidth="1"/>
    <col min="12037" max="12038" width="3.7109375" style="441" customWidth="1"/>
    <col min="12039" max="12039" width="22" style="441" customWidth="1"/>
    <col min="12040" max="12040" width="5.5703125" style="441" customWidth="1"/>
    <col min="12041" max="12042" width="3.7109375" style="441" customWidth="1"/>
    <col min="12043" max="12043" width="22" style="441" customWidth="1"/>
    <col min="12044" max="12044" width="5.5703125" style="441" customWidth="1"/>
    <col min="12045" max="12046" width="3.7109375" style="441" customWidth="1"/>
    <col min="12047" max="12047" width="22" style="441" customWidth="1"/>
    <col min="12048" max="12049" width="15.7109375" style="441" customWidth="1"/>
    <col min="12050" max="12050" width="11.7109375" style="441" customWidth="1"/>
    <col min="12051" max="12051" width="6.42578125" style="441" bestFit="1" customWidth="1"/>
    <col min="12052" max="12052" width="11.7109375" style="441" customWidth="1"/>
    <col min="12053" max="12053" width="0" style="441" hidden="1" customWidth="1"/>
    <col min="12054" max="12054" width="3.7109375" style="441" customWidth="1"/>
    <col min="12055" max="12055" width="11.140625" style="441" bestFit="1" customWidth="1"/>
    <col min="12056" max="12057" width="10.5703125" style="441"/>
    <col min="12058" max="12058" width="13.42578125" style="441" customWidth="1"/>
    <col min="12059" max="12278" width="10.5703125" style="441"/>
    <col min="12279" max="12286" width="0" style="441" hidden="1" customWidth="1"/>
    <col min="12287" max="12289" width="3.7109375" style="441" customWidth="1"/>
    <col min="12290" max="12290" width="12.7109375" style="441" customWidth="1"/>
    <col min="12291" max="12291" width="47.42578125" style="441" customWidth="1"/>
    <col min="12292" max="12292" width="5.5703125" style="441" customWidth="1"/>
    <col min="12293" max="12294" width="3.7109375" style="441" customWidth="1"/>
    <col min="12295" max="12295" width="22" style="441" customWidth="1"/>
    <col min="12296" max="12296" width="5.5703125" style="441" customWidth="1"/>
    <col min="12297" max="12298" width="3.7109375" style="441" customWidth="1"/>
    <col min="12299" max="12299" width="22" style="441" customWidth="1"/>
    <col min="12300" max="12300" width="5.5703125" style="441" customWidth="1"/>
    <col min="12301" max="12302" width="3.7109375" style="441" customWidth="1"/>
    <col min="12303" max="12303" width="22" style="441" customWidth="1"/>
    <col min="12304" max="12305" width="15.7109375" style="441" customWidth="1"/>
    <col min="12306" max="12306" width="11.7109375" style="441" customWidth="1"/>
    <col min="12307" max="12307" width="6.42578125" style="441" bestFit="1" customWidth="1"/>
    <col min="12308" max="12308" width="11.7109375" style="441" customWidth="1"/>
    <col min="12309" max="12309" width="0" style="441" hidden="1" customWidth="1"/>
    <col min="12310" max="12310" width="3.7109375" style="441" customWidth="1"/>
    <col min="12311" max="12311" width="11.140625" style="441" bestFit="1" customWidth="1"/>
    <col min="12312" max="12313" width="10.5703125" style="441"/>
    <col min="12314" max="12314" width="13.42578125" style="441" customWidth="1"/>
    <col min="12315" max="12534" width="10.5703125" style="441"/>
    <col min="12535" max="12542" width="0" style="441" hidden="1" customWidth="1"/>
    <col min="12543" max="12545" width="3.7109375" style="441" customWidth="1"/>
    <col min="12546" max="12546" width="12.7109375" style="441" customWidth="1"/>
    <col min="12547" max="12547" width="47.42578125" style="441" customWidth="1"/>
    <col min="12548" max="12548" width="5.5703125" style="441" customWidth="1"/>
    <col min="12549" max="12550" width="3.7109375" style="441" customWidth="1"/>
    <col min="12551" max="12551" width="22" style="441" customWidth="1"/>
    <col min="12552" max="12552" width="5.5703125" style="441" customWidth="1"/>
    <col min="12553" max="12554" width="3.7109375" style="441" customWidth="1"/>
    <col min="12555" max="12555" width="22" style="441" customWidth="1"/>
    <col min="12556" max="12556" width="5.5703125" style="441" customWidth="1"/>
    <col min="12557" max="12558" width="3.7109375" style="441" customWidth="1"/>
    <col min="12559" max="12559" width="22" style="441" customWidth="1"/>
    <col min="12560" max="12561" width="15.7109375" style="441" customWidth="1"/>
    <col min="12562" max="12562" width="11.7109375" style="441" customWidth="1"/>
    <col min="12563" max="12563" width="6.42578125" style="441" bestFit="1" customWidth="1"/>
    <col min="12564" max="12564" width="11.7109375" style="441" customWidth="1"/>
    <col min="12565" max="12565" width="0" style="441" hidden="1" customWidth="1"/>
    <col min="12566" max="12566" width="3.7109375" style="441" customWidth="1"/>
    <col min="12567" max="12567" width="11.140625" style="441" bestFit="1" customWidth="1"/>
    <col min="12568" max="12569" width="10.5703125" style="441"/>
    <col min="12570" max="12570" width="13.42578125" style="441" customWidth="1"/>
    <col min="12571" max="12790" width="10.5703125" style="441"/>
    <col min="12791" max="12798" width="0" style="441" hidden="1" customWidth="1"/>
    <col min="12799" max="12801" width="3.7109375" style="441" customWidth="1"/>
    <col min="12802" max="12802" width="12.7109375" style="441" customWidth="1"/>
    <col min="12803" max="12803" width="47.42578125" style="441" customWidth="1"/>
    <col min="12804" max="12804" width="5.5703125" style="441" customWidth="1"/>
    <col min="12805" max="12806" width="3.7109375" style="441" customWidth="1"/>
    <col min="12807" max="12807" width="22" style="441" customWidth="1"/>
    <col min="12808" max="12808" width="5.5703125" style="441" customWidth="1"/>
    <col min="12809" max="12810" width="3.7109375" style="441" customWidth="1"/>
    <col min="12811" max="12811" width="22" style="441" customWidth="1"/>
    <col min="12812" max="12812" width="5.5703125" style="441" customWidth="1"/>
    <col min="12813" max="12814" width="3.7109375" style="441" customWidth="1"/>
    <col min="12815" max="12815" width="22" style="441" customWidth="1"/>
    <col min="12816" max="12817" width="15.7109375" style="441" customWidth="1"/>
    <col min="12818" max="12818" width="11.7109375" style="441" customWidth="1"/>
    <col min="12819" max="12819" width="6.42578125" style="441" bestFit="1" customWidth="1"/>
    <col min="12820" max="12820" width="11.7109375" style="441" customWidth="1"/>
    <col min="12821" max="12821" width="0" style="441" hidden="1" customWidth="1"/>
    <col min="12822" max="12822" width="3.7109375" style="441" customWidth="1"/>
    <col min="12823" max="12823" width="11.140625" style="441" bestFit="1" customWidth="1"/>
    <col min="12824" max="12825" width="10.5703125" style="441"/>
    <col min="12826" max="12826" width="13.42578125" style="441" customWidth="1"/>
    <col min="12827" max="13046" width="10.5703125" style="441"/>
    <col min="13047" max="13054" width="0" style="441" hidden="1" customWidth="1"/>
    <col min="13055" max="13057" width="3.7109375" style="441" customWidth="1"/>
    <col min="13058" max="13058" width="12.7109375" style="441" customWidth="1"/>
    <col min="13059" max="13059" width="47.42578125" style="441" customWidth="1"/>
    <col min="13060" max="13060" width="5.5703125" style="441" customWidth="1"/>
    <col min="13061" max="13062" width="3.7109375" style="441" customWidth="1"/>
    <col min="13063" max="13063" width="22" style="441" customWidth="1"/>
    <col min="13064" max="13064" width="5.5703125" style="441" customWidth="1"/>
    <col min="13065" max="13066" width="3.7109375" style="441" customWidth="1"/>
    <col min="13067" max="13067" width="22" style="441" customWidth="1"/>
    <col min="13068" max="13068" width="5.5703125" style="441" customWidth="1"/>
    <col min="13069" max="13070" width="3.7109375" style="441" customWidth="1"/>
    <col min="13071" max="13071" width="22" style="441" customWidth="1"/>
    <col min="13072" max="13073" width="15.7109375" style="441" customWidth="1"/>
    <col min="13074" max="13074" width="11.7109375" style="441" customWidth="1"/>
    <col min="13075" max="13075" width="6.42578125" style="441" bestFit="1" customWidth="1"/>
    <col min="13076" max="13076" width="11.7109375" style="441" customWidth="1"/>
    <col min="13077" max="13077" width="0" style="441" hidden="1" customWidth="1"/>
    <col min="13078" max="13078" width="3.7109375" style="441" customWidth="1"/>
    <col min="13079" max="13079" width="11.140625" style="441" bestFit="1" customWidth="1"/>
    <col min="13080" max="13081" width="10.5703125" style="441"/>
    <col min="13082" max="13082" width="13.42578125" style="441" customWidth="1"/>
    <col min="13083" max="13302" width="10.5703125" style="441"/>
    <col min="13303" max="13310" width="0" style="441" hidden="1" customWidth="1"/>
    <col min="13311" max="13313" width="3.7109375" style="441" customWidth="1"/>
    <col min="13314" max="13314" width="12.7109375" style="441" customWidth="1"/>
    <col min="13315" max="13315" width="47.42578125" style="441" customWidth="1"/>
    <col min="13316" max="13316" width="5.5703125" style="441" customWidth="1"/>
    <col min="13317" max="13318" width="3.7109375" style="441" customWidth="1"/>
    <col min="13319" max="13319" width="22" style="441" customWidth="1"/>
    <col min="13320" max="13320" width="5.5703125" style="441" customWidth="1"/>
    <col min="13321" max="13322" width="3.7109375" style="441" customWidth="1"/>
    <col min="13323" max="13323" width="22" style="441" customWidth="1"/>
    <col min="13324" max="13324" width="5.5703125" style="441" customWidth="1"/>
    <col min="13325" max="13326" width="3.7109375" style="441" customWidth="1"/>
    <col min="13327" max="13327" width="22" style="441" customWidth="1"/>
    <col min="13328" max="13329" width="15.7109375" style="441" customWidth="1"/>
    <col min="13330" max="13330" width="11.7109375" style="441" customWidth="1"/>
    <col min="13331" max="13331" width="6.42578125" style="441" bestFit="1" customWidth="1"/>
    <col min="13332" max="13332" width="11.7109375" style="441" customWidth="1"/>
    <col min="13333" max="13333" width="0" style="441" hidden="1" customWidth="1"/>
    <col min="13334" max="13334" width="3.7109375" style="441" customWidth="1"/>
    <col min="13335" max="13335" width="11.140625" style="441" bestFit="1" customWidth="1"/>
    <col min="13336" max="13337" width="10.5703125" style="441"/>
    <col min="13338" max="13338" width="13.42578125" style="441" customWidth="1"/>
    <col min="13339" max="13558" width="10.5703125" style="441"/>
    <col min="13559" max="13566" width="0" style="441" hidden="1" customWidth="1"/>
    <col min="13567" max="13569" width="3.7109375" style="441" customWidth="1"/>
    <col min="13570" max="13570" width="12.7109375" style="441" customWidth="1"/>
    <col min="13571" max="13571" width="47.42578125" style="441" customWidth="1"/>
    <col min="13572" max="13572" width="5.5703125" style="441" customWidth="1"/>
    <col min="13573" max="13574" width="3.7109375" style="441" customWidth="1"/>
    <col min="13575" max="13575" width="22" style="441" customWidth="1"/>
    <col min="13576" max="13576" width="5.5703125" style="441" customWidth="1"/>
    <col min="13577" max="13578" width="3.7109375" style="441" customWidth="1"/>
    <col min="13579" max="13579" width="22" style="441" customWidth="1"/>
    <col min="13580" max="13580" width="5.5703125" style="441" customWidth="1"/>
    <col min="13581" max="13582" width="3.7109375" style="441" customWidth="1"/>
    <col min="13583" max="13583" width="22" style="441" customWidth="1"/>
    <col min="13584" max="13585" width="15.7109375" style="441" customWidth="1"/>
    <col min="13586" max="13586" width="11.7109375" style="441" customWidth="1"/>
    <col min="13587" max="13587" width="6.42578125" style="441" bestFit="1" customWidth="1"/>
    <col min="13588" max="13588" width="11.7109375" style="441" customWidth="1"/>
    <col min="13589" max="13589" width="0" style="441" hidden="1" customWidth="1"/>
    <col min="13590" max="13590" width="3.7109375" style="441" customWidth="1"/>
    <col min="13591" max="13591" width="11.140625" style="441" bestFit="1" customWidth="1"/>
    <col min="13592" max="13593" width="10.5703125" style="441"/>
    <col min="13594" max="13594" width="13.42578125" style="441" customWidth="1"/>
    <col min="13595" max="13814" width="10.5703125" style="441"/>
    <col min="13815" max="13822" width="0" style="441" hidden="1" customWidth="1"/>
    <col min="13823" max="13825" width="3.7109375" style="441" customWidth="1"/>
    <col min="13826" max="13826" width="12.7109375" style="441" customWidth="1"/>
    <col min="13827" max="13827" width="47.42578125" style="441" customWidth="1"/>
    <col min="13828" max="13828" width="5.5703125" style="441" customWidth="1"/>
    <col min="13829" max="13830" width="3.7109375" style="441" customWidth="1"/>
    <col min="13831" max="13831" width="22" style="441" customWidth="1"/>
    <col min="13832" max="13832" width="5.5703125" style="441" customWidth="1"/>
    <col min="13833" max="13834" width="3.7109375" style="441" customWidth="1"/>
    <col min="13835" max="13835" width="22" style="441" customWidth="1"/>
    <col min="13836" max="13836" width="5.5703125" style="441" customWidth="1"/>
    <col min="13837" max="13838" width="3.7109375" style="441" customWidth="1"/>
    <col min="13839" max="13839" width="22" style="441" customWidth="1"/>
    <col min="13840" max="13841" width="15.7109375" style="441" customWidth="1"/>
    <col min="13842" max="13842" width="11.7109375" style="441" customWidth="1"/>
    <col min="13843" max="13843" width="6.42578125" style="441" bestFit="1" customWidth="1"/>
    <col min="13844" max="13844" width="11.7109375" style="441" customWidth="1"/>
    <col min="13845" max="13845" width="0" style="441" hidden="1" customWidth="1"/>
    <col min="13846" max="13846" width="3.7109375" style="441" customWidth="1"/>
    <col min="13847" max="13847" width="11.140625" style="441" bestFit="1" customWidth="1"/>
    <col min="13848" max="13849" width="10.5703125" style="441"/>
    <col min="13850" max="13850" width="13.42578125" style="441" customWidth="1"/>
    <col min="13851" max="14070" width="10.5703125" style="441"/>
    <col min="14071" max="14078" width="0" style="441" hidden="1" customWidth="1"/>
    <col min="14079" max="14081" width="3.7109375" style="441" customWidth="1"/>
    <col min="14082" max="14082" width="12.7109375" style="441" customWidth="1"/>
    <col min="14083" max="14083" width="47.42578125" style="441" customWidth="1"/>
    <col min="14084" max="14084" width="5.5703125" style="441" customWidth="1"/>
    <col min="14085" max="14086" width="3.7109375" style="441" customWidth="1"/>
    <col min="14087" max="14087" width="22" style="441" customWidth="1"/>
    <col min="14088" max="14088" width="5.5703125" style="441" customWidth="1"/>
    <col min="14089" max="14090" width="3.7109375" style="441" customWidth="1"/>
    <col min="14091" max="14091" width="22" style="441" customWidth="1"/>
    <col min="14092" max="14092" width="5.5703125" style="441" customWidth="1"/>
    <col min="14093" max="14094" width="3.7109375" style="441" customWidth="1"/>
    <col min="14095" max="14095" width="22" style="441" customWidth="1"/>
    <col min="14096" max="14097" width="15.7109375" style="441" customWidth="1"/>
    <col min="14098" max="14098" width="11.7109375" style="441" customWidth="1"/>
    <col min="14099" max="14099" width="6.42578125" style="441" bestFit="1" customWidth="1"/>
    <col min="14100" max="14100" width="11.7109375" style="441" customWidth="1"/>
    <col min="14101" max="14101" width="0" style="441" hidden="1" customWidth="1"/>
    <col min="14102" max="14102" width="3.7109375" style="441" customWidth="1"/>
    <col min="14103" max="14103" width="11.140625" style="441" bestFit="1" customWidth="1"/>
    <col min="14104" max="14105" width="10.5703125" style="441"/>
    <col min="14106" max="14106" width="13.42578125" style="441" customWidth="1"/>
    <col min="14107" max="14326" width="10.5703125" style="441"/>
    <col min="14327" max="14334" width="0" style="441" hidden="1" customWidth="1"/>
    <col min="14335" max="14337" width="3.7109375" style="441" customWidth="1"/>
    <col min="14338" max="14338" width="12.7109375" style="441" customWidth="1"/>
    <col min="14339" max="14339" width="47.42578125" style="441" customWidth="1"/>
    <col min="14340" max="14340" width="5.5703125" style="441" customWidth="1"/>
    <col min="14341" max="14342" width="3.7109375" style="441" customWidth="1"/>
    <col min="14343" max="14343" width="22" style="441" customWidth="1"/>
    <col min="14344" max="14344" width="5.5703125" style="441" customWidth="1"/>
    <col min="14345" max="14346" width="3.7109375" style="441" customWidth="1"/>
    <col min="14347" max="14347" width="22" style="441" customWidth="1"/>
    <col min="14348" max="14348" width="5.5703125" style="441" customWidth="1"/>
    <col min="14349" max="14350" width="3.7109375" style="441" customWidth="1"/>
    <col min="14351" max="14351" width="22" style="441" customWidth="1"/>
    <col min="14352" max="14353" width="15.7109375" style="441" customWidth="1"/>
    <col min="14354" max="14354" width="11.7109375" style="441" customWidth="1"/>
    <col min="14355" max="14355" width="6.42578125" style="441" bestFit="1" customWidth="1"/>
    <col min="14356" max="14356" width="11.7109375" style="441" customWidth="1"/>
    <col min="14357" max="14357" width="0" style="441" hidden="1" customWidth="1"/>
    <col min="14358" max="14358" width="3.7109375" style="441" customWidth="1"/>
    <col min="14359" max="14359" width="11.140625" style="441" bestFit="1" customWidth="1"/>
    <col min="14360" max="14361" width="10.5703125" style="441"/>
    <col min="14362" max="14362" width="13.42578125" style="441" customWidth="1"/>
    <col min="14363" max="14582" width="10.5703125" style="441"/>
    <col min="14583" max="14590" width="0" style="441" hidden="1" customWidth="1"/>
    <col min="14591" max="14593" width="3.7109375" style="441" customWidth="1"/>
    <col min="14594" max="14594" width="12.7109375" style="441" customWidth="1"/>
    <col min="14595" max="14595" width="47.42578125" style="441" customWidth="1"/>
    <col min="14596" max="14596" width="5.5703125" style="441" customWidth="1"/>
    <col min="14597" max="14598" width="3.7109375" style="441" customWidth="1"/>
    <col min="14599" max="14599" width="22" style="441" customWidth="1"/>
    <col min="14600" max="14600" width="5.5703125" style="441" customWidth="1"/>
    <col min="14601" max="14602" width="3.7109375" style="441" customWidth="1"/>
    <col min="14603" max="14603" width="22" style="441" customWidth="1"/>
    <col min="14604" max="14604" width="5.5703125" style="441" customWidth="1"/>
    <col min="14605" max="14606" width="3.7109375" style="441" customWidth="1"/>
    <col min="14607" max="14607" width="22" style="441" customWidth="1"/>
    <col min="14608" max="14609" width="15.7109375" style="441" customWidth="1"/>
    <col min="14610" max="14610" width="11.7109375" style="441" customWidth="1"/>
    <col min="14611" max="14611" width="6.42578125" style="441" bestFit="1" customWidth="1"/>
    <col min="14612" max="14612" width="11.7109375" style="441" customWidth="1"/>
    <col min="14613" max="14613" width="0" style="441" hidden="1" customWidth="1"/>
    <col min="14614" max="14614" width="3.7109375" style="441" customWidth="1"/>
    <col min="14615" max="14615" width="11.140625" style="441" bestFit="1" customWidth="1"/>
    <col min="14616" max="14617" width="10.5703125" style="441"/>
    <col min="14618" max="14618" width="13.42578125" style="441" customWidth="1"/>
    <col min="14619" max="14838" width="10.5703125" style="441"/>
    <col min="14839" max="14846" width="0" style="441" hidden="1" customWidth="1"/>
    <col min="14847" max="14849" width="3.7109375" style="441" customWidth="1"/>
    <col min="14850" max="14850" width="12.7109375" style="441" customWidth="1"/>
    <col min="14851" max="14851" width="47.42578125" style="441" customWidth="1"/>
    <col min="14852" max="14852" width="5.5703125" style="441" customWidth="1"/>
    <col min="14853" max="14854" width="3.7109375" style="441" customWidth="1"/>
    <col min="14855" max="14855" width="22" style="441" customWidth="1"/>
    <col min="14856" max="14856" width="5.5703125" style="441" customWidth="1"/>
    <col min="14857" max="14858" width="3.7109375" style="441" customWidth="1"/>
    <col min="14859" max="14859" width="22" style="441" customWidth="1"/>
    <col min="14860" max="14860" width="5.5703125" style="441" customWidth="1"/>
    <col min="14861" max="14862" width="3.7109375" style="441" customWidth="1"/>
    <col min="14863" max="14863" width="22" style="441" customWidth="1"/>
    <col min="14864" max="14865" width="15.7109375" style="441" customWidth="1"/>
    <col min="14866" max="14866" width="11.7109375" style="441" customWidth="1"/>
    <col min="14867" max="14867" width="6.42578125" style="441" bestFit="1" customWidth="1"/>
    <col min="14868" max="14868" width="11.7109375" style="441" customWidth="1"/>
    <col min="14869" max="14869" width="0" style="441" hidden="1" customWidth="1"/>
    <col min="14870" max="14870" width="3.7109375" style="441" customWidth="1"/>
    <col min="14871" max="14871" width="11.140625" style="441" bestFit="1" customWidth="1"/>
    <col min="14872" max="14873" width="10.5703125" style="441"/>
    <col min="14874" max="14874" width="13.42578125" style="441" customWidth="1"/>
    <col min="14875" max="15094" width="10.5703125" style="441"/>
    <col min="15095" max="15102" width="0" style="441" hidden="1" customWidth="1"/>
    <col min="15103" max="15105" width="3.7109375" style="441" customWidth="1"/>
    <col min="15106" max="15106" width="12.7109375" style="441" customWidth="1"/>
    <col min="15107" max="15107" width="47.42578125" style="441" customWidth="1"/>
    <col min="15108" max="15108" width="5.5703125" style="441" customWidth="1"/>
    <col min="15109" max="15110" width="3.7109375" style="441" customWidth="1"/>
    <col min="15111" max="15111" width="22" style="441" customWidth="1"/>
    <col min="15112" max="15112" width="5.5703125" style="441" customWidth="1"/>
    <col min="15113" max="15114" width="3.7109375" style="441" customWidth="1"/>
    <col min="15115" max="15115" width="22" style="441" customWidth="1"/>
    <col min="15116" max="15116" width="5.5703125" style="441" customWidth="1"/>
    <col min="15117" max="15118" width="3.7109375" style="441" customWidth="1"/>
    <col min="15119" max="15119" width="22" style="441" customWidth="1"/>
    <col min="15120" max="15121" width="15.7109375" style="441" customWidth="1"/>
    <col min="15122" max="15122" width="11.7109375" style="441" customWidth="1"/>
    <col min="15123" max="15123" width="6.42578125" style="441" bestFit="1" customWidth="1"/>
    <col min="15124" max="15124" width="11.7109375" style="441" customWidth="1"/>
    <col min="15125" max="15125" width="0" style="441" hidden="1" customWidth="1"/>
    <col min="15126" max="15126" width="3.7109375" style="441" customWidth="1"/>
    <col min="15127" max="15127" width="11.140625" style="441" bestFit="1" customWidth="1"/>
    <col min="15128" max="15129" width="10.5703125" style="441"/>
    <col min="15130" max="15130" width="13.42578125" style="441" customWidth="1"/>
    <col min="15131" max="15350" width="10.5703125" style="441"/>
    <col min="15351" max="15358" width="0" style="441" hidden="1" customWidth="1"/>
    <col min="15359" max="15361" width="3.7109375" style="441" customWidth="1"/>
    <col min="15362" max="15362" width="12.7109375" style="441" customWidth="1"/>
    <col min="15363" max="15363" width="47.42578125" style="441" customWidth="1"/>
    <col min="15364" max="15364" width="5.5703125" style="441" customWidth="1"/>
    <col min="15365" max="15366" width="3.7109375" style="441" customWidth="1"/>
    <col min="15367" max="15367" width="22" style="441" customWidth="1"/>
    <col min="15368" max="15368" width="5.5703125" style="441" customWidth="1"/>
    <col min="15369" max="15370" width="3.7109375" style="441" customWidth="1"/>
    <col min="15371" max="15371" width="22" style="441" customWidth="1"/>
    <col min="15372" max="15372" width="5.5703125" style="441" customWidth="1"/>
    <col min="15373" max="15374" width="3.7109375" style="441" customWidth="1"/>
    <col min="15375" max="15375" width="22" style="441" customWidth="1"/>
    <col min="15376" max="15377" width="15.7109375" style="441" customWidth="1"/>
    <col min="15378" max="15378" width="11.7109375" style="441" customWidth="1"/>
    <col min="15379" max="15379" width="6.42578125" style="441" bestFit="1" customWidth="1"/>
    <col min="15380" max="15380" width="11.7109375" style="441" customWidth="1"/>
    <col min="15381" max="15381" width="0" style="441" hidden="1" customWidth="1"/>
    <col min="15382" max="15382" width="3.7109375" style="441" customWidth="1"/>
    <col min="15383" max="15383" width="11.140625" style="441" bestFit="1" customWidth="1"/>
    <col min="15384" max="15385" width="10.5703125" style="441"/>
    <col min="15386" max="15386" width="13.42578125" style="441" customWidth="1"/>
    <col min="15387" max="15606" width="10.5703125" style="441"/>
    <col min="15607" max="15614" width="0" style="441" hidden="1" customWidth="1"/>
    <col min="15615" max="15617" width="3.7109375" style="441" customWidth="1"/>
    <col min="15618" max="15618" width="12.7109375" style="441" customWidth="1"/>
    <col min="15619" max="15619" width="47.42578125" style="441" customWidth="1"/>
    <col min="15620" max="15620" width="5.5703125" style="441" customWidth="1"/>
    <col min="15621" max="15622" width="3.7109375" style="441" customWidth="1"/>
    <col min="15623" max="15623" width="22" style="441" customWidth="1"/>
    <col min="15624" max="15624" width="5.5703125" style="441" customWidth="1"/>
    <col min="15625" max="15626" width="3.7109375" style="441" customWidth="1"/>
    <col min="15627" max="15627" width="22" style="441" customWidth="1"/>
    <col min="15628" max="15628" width="5.5703125" style="441" customWidth="1"/>
    <col min="15629" max="15630" width="3.7109375" style="441" customWidth="1"/>
    <col min="15631" max="15631" width="22" style="441" customWidth="1"/>
    <col min="15632" max="15633" width="15.7109375" style="441" customWidth="1"/>
    <col min="15634" max="15634" width="11.7109375" style="441" customWidth="1"/>
    <col min="15635" max="15635" width="6.42578125" style="441" bestFit="1" customWidth="1"/>
    <col min="15636" max="15636" width="11.7109375" style="441" customWidth="1"/>
    <col min="15637" max="15637" width="0" style="441" hidden="1" customWidth="1"/>
    <col min="15638" max="15638" width="3.7109375" style="441" customWidth="1"/>
    <col min="15639" max="15639" width="11.140625" style="441" bestFit="1" customWidth="1"/>
    <col min="15640" max="15641" width="10.5703125" style="441"/>
    <col min="15642" max="15642" width="13.42578125" style="441" customWidth="1"/>
    <col min="15643" max="15862" width="10.5703125" style="441"/>
    <col min="15863" max="15870" width="0" style="441" hidden="1" customWidth="1"/>
    <col min="15871" max="15873" width="3.7109375" style="441" customWidth="1"/>
    <col min="15874" max="15874" width="12.7109375" style="441" customWidth="1"/>
    <col min="15875" max="15875" width="47.42578125" style="441" customWidth="1"/>
    <col min="15876" max="15876" width="5.5703125" style="441" customWidth="1"/>
    <col min="15877" max="15878" width="3.7109375" style="441" customWidth="1"/>
    <col min="15879" max="15879" width="22" style="441" customWidth="1"/>
    <col min="15880" max="15880" width="5.5703125" style="441" customWidth="1"/>
    <col min="15881" max="15882" width="3.7109375" style="441" customWidth="1"/>
    <col min="15883" max="15883" width="22" style="441" customWidth="1"/>
    <col min="15884" max="15884" width="5.5703125" style="441" customWidth="1"/>
    <col min="15885" max="15886" width="3.7109375" style="441" customWidth="1"/>
    <col min="15887" max="15887" width="22" style="441" customWidth="1"/>
    <col min="15888" max="15889" width="15.7109375" style="441" customWidth="1"/>
    <col min="15890" max="15890" width="11.7109375" style="441" customWidth="1"/>
    <col min="15891" max="15891" width="6.42578125" style="441" bestFit="1" customWidth="1"/>
    <col min="15892" max="15892" width="11.7109375" style="441" customWidth="1"/>
    <col min="15893" max="15893" width="0" style="441" hidden="1" customWidth="1"/>
    <col min="15894" max="15894" width="3.7109375" style="441" customWidth="1"/>
    <col min="15895" max="15895" width="11.140625" style="441" bestFit="1" customWidth="1"/>
    <col min="15896" max="15897" width="10.5703125" style="441"/>
    <col min="15898" max="15898" width="13.42578125" style="441" customWidth="1"/>
    <col min="15899" max="16118" width="10.5703125" style="441"/>
    <col min="16119" max="16126" width="0" style="441" hidden="1" customWidth="1"/>
    <col min="16127" max="16129" width="3.7109375" style="441" customWidth="1"/>
    <col min="16130" max="16130" width="12.7109375" style="441" customWidth="1"/>
    <col min="16131" max="16131" width="47.42578125" style="441" customWidth="1"/>
    <col min="16132" max="16132" width="5.5703125" style="441" customWidth="1"/>
    <col min="16133" max="16134" width="3.7109375" style="441" customWidth="1"/>
    <col min="16135" max="16135" width="22" style="441" customWidth="1"/>
    <col min="16136" max="16136" width="5.5703125" style="441" customWidth="1"/>
    <col min="16137" max="16138" width="3.7109375" style="441" customWidth="1"/>
    <col min="16139" max="16139" width="22" style="441" customWidth="1"/>
    <col min="16140" max="16140" width="5.5703125" style="441" customWidth="1"/>
    <col min="16141" max="16142" width="3.7109375" style="441" customWidth="1"/>
    <col min="16143" max="16143" width="22" style="441" customWidth="1"/>
    <col min="16144" max="16145" width="15.7109375" style="441" customWidth="1"/>
    <col min="16146" max="16146" width="11.7109375" style="441" customWidth="1"/>
    <col min="16147" max="16147" width="6.42578125" style="441" bestFit="1" customWidth="1"/>
    <col min="16148" max="16148" width="11.7109375" style="441" customWidth="1"/>
    <col min="16149" max="16149" width="0" style="441" hidden="1" customWidth="1"/>
    <col min="16150" max="16150" width="3.7109375" style="441" customWidth="1"/>
    <col min="16151" max="16151" width="11.140625" style="441" bestFit="1" customWidth="1"/>
    <col min="16152" max="16153" width="10.5703125" style="441"/>
    <col min="16154" max="16154" width="13.42578125" style="441" customWidth="1"/>
    <col min="16155" max="16384" width="10.5703125" style="441"/>
  </cols>
  <sheetData>
    <row r="1" spans="1:37" hidden="1"/>
    <row r="2" spans="1:37" hidden="1"/>
    <row r="3" spans="1:37" hidden="1"/>
    <row r="4" spans="1:37" ht="3" customHeight="1">
      <c r="J4" s="446"/>
      <c r="K4" s="446"/>
      <c r="L4" s="442"/>
      <c r="M4" s="442"/>
      <c r="N4" s="442"/>
      <c r="O4" s="442"/>
      <c r="P4" s="442"/>
      <c r="Q4" s="442"/>
      <c r="R4" s="442"/>
      <c r="S4" s="442"/>
      <c r="T4" s="442"/>
      <c r="U4" s="442"/>
      <c r="V4" s="442"/>
      <c r="W4" s="442"/>
      <c r="X4" s="442"/>
      <c r="Y4" s="442"/>
      <c r="Z4" s="449"/>
      <c r="AA4" s="449"/>
      <c r="AB4" s="449"/>
      <c r="AC4" s="449"/>
      <c r="AD4" s="449"/>
      <c r="AE4" s="442"/>
    </row>
    <row r="5" spans="1:37" ht="22.5" customHeight="1">
      <c r="J5" s="446"/>
      <c r="K5" s="446"/>
      <c r="L5" s="1166" t="s">
        <v>653</v>
      </c>
      <c r="M5" s="1166"/>
      <c r="N5" s="1166"/>
      <c r="O5" s="1166"/>
      <c r="P5" s="1166"/>
      <c r="Q5" s="1166"/>
      <c r="R5" s="1166"/>
      <c r="S5" s="1166"/>
      <c r="T5" s="1166"/>
      <c r="U5" s="544"/>
      <c r="V5" s="544"/>
      <c r="W5" s="488"/>
      <c r="X5" s="488"/>
      <c r="Y5" s="550"/>
      <c r="Z5" s="550"/>
      <c r="AA5" s="550"/>
      <c r="AB5" s="550"/>
      <c r="AC5" s="550"/>
      <c r="AD5" s="550"/>
      <c r="AE5" s="462"/>
    </row>
    <row r="6" spans="1:37" ht="3" customHeight="1">
      <c r="J6" s="446"/>
      <c r="K6" s="446"/>
      <c r="L6" s="442"/>
      <c r="M6" s="442"/>
      <c r="N6" s="442"/>
      <c r="O6" s="445"/>
      <c r="P6" s="445"/>
      <c r="Q6" s="445"/>
      <c r="R6" s="445"/>
      <c r="S6" s="445"/>
      <c r="T6" s="445"/>
      <c r="U6" s="442"/>
    </row>
    <row r="7" spans="1:37" s="488" customFormat="1" ht="22.5">
      <c r="A7" s="550"/>
      <c r="B7" s="550"/>
      <c r="C7" s="550"/>
      <c r="D7" s="550"/>
      <c r="E7" s="550"/>
      <c r="F7" s="550"/>
      <c r="G7" s="556"/>
      <c r="H7" s="556"/>
      <c r="I7" s="496"/>
      <c r="J7" s="494"/>
      <c r="K7" s="494"/>
      <c r="L7" s="489"/>
      <c r="M7" s="637" t="s">
        <v>484</v>
      </c>
      <c r="N7" s="1172" t="str">
        <f>IF(NameOrPr_ch="",IF(NameOrPr="","",NameOrPr),NameOrPr_ch)</f>
        <v xml:space="preserve">Региональная служба по тарифам Ханты-Мансийского автономного округа - Югры </v>
      </c>
      <c r="O7" s="1172"/>
      <c r="P7" s="1172"/>
      <c r="Q7" s="1172"/>
      <c r="R7" s="1172"/>
      <c r="S7" s="1172"/>
      <c r="T7" s="1172"/>
      <c r="U7" s="634"/>
      <c r="AH7" s="550"/>
      <c r="AI7" s="550"/>
      <c r="AJ7" s="550"/>
      <c r="AK7" s="550"/>
    </row>
    <row r="8" spans="1:37" s="456" customFormat="1" ht="18.75">
      <c r="A8" s="470"/>
      <c r="B8" s="470"/>
      <c r="C8" s="470"/>
      <c r="D8" s="470"/>
      <c r="E8" s="470"/>
      <c r="F8" s="470"/>
      <c r="G8" s="470"/>
      <c r="H8" s="470"/>
      <c r="L8" s="464"/>
      <c r="M8" s="637" t="s">
        <v>575</v>
      </c>
      <c r="N8" s="1172" t="str">
        <f>IF(datePr_ch="",IF(datePr="","",datePr),datePr_ch)</f>
        <v>17.11.2020</v>
      </c>
      <c r="O8" s="1172"/>
      <c r="P8" s="1172"/>
      <c r="Q8" s="1172"/>
      <c r="R8" s="1172"/>
      <c r="S8" s="1172"/>
      <c r="T8" s="1172"/>
      <c r="U8" s="632"/>
      <c r="V8" s="535"/>
      <c r="W8" s="535"/>
      <c r="X8" s="535"/>
      <c r="Y8" s="535"/>
      <c r="Z8" s="535"/>
      <c r="AA8" s="535"/>
      <c r="AH8" s="470"/>
      <c r="AI8" s="470"/>
      <c r="AJ8" s="470"/>
      <c r="AK8" s="470"/>
    </row>
    <row r="9" spans="1:37" s="456" customFormat="1" ht="18.75">
      <c r="A9" s="470"/>
      <c r="B9" s="470"/>
      <c r="C9" s="470"/>
      <c r="D9" s="470"/>
      <c r="E9" s="470"/>
      <c r="F9" s="470"/>
      <c r="G9" s="470"/>
      <c r="H9" s="470"/>
      <c r="L9" s="517"/>
      <c r="M9" s="637" t="s">
        <v>574</v>
      </c>
      <c r="N9" s="1172" t="str">
        <f>IF(numberPr_ch="",IF(numberPr="","",numberPr),numberPr_ch)</f>
        <v>59-нп</v>
      </c>
      <c r="O9" s="1172"/>
      <c r="P9" s="1172"/>
      <c r="Q9" s="1172"/>
      <c r="R9" s="1172"/>
      <c r="S9" s="1172"/>
      <c r="T9" s="1172"/>
      <c r="U9" s="632"/>
      <c r="V9" s="535"/>
      <c r="W9" s="535"/>
      <c r="X9" s="535"/>
      <c r="Y9" s="535"/>
      <c r="Z9" s="535"/>
      <c r="AA9" s="535"/>
      <c r="AH9" s="470"/>
      <c r="AI9" s="470"/>
      <c r="AJ9" s="470"/>
      <c r="AK9" s="470"/>
    </row>
    <row r="10" spans="1:37" s="456" customFormat="1" ht="18.75">
      <c r="A10" s="470"/>
      <c r="B10" s="470"/>
      <c r="C10" s="470"/>
      <c r="D10" s="470"/>
      <c r="E10" s="470"/>
      <c r="F10" s="470"/>
      <c r="G10" s="470"/>
      <c r="H10" s="470"/>
      <c r="L10" s="517"/>
      <c r="M10" s="637" t="s">
        <v>483</v>
      </c>
      <c r="N10"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O10" s="1172"/>
      <c r="P10" s="1172"/>
      <c r="Q10" s="1172"/>
      <c r="R10" s="1172"/>
      <c r="S10" s="1172"/>
      <c r="T10" s="1172"/>
      <c r="U10" s="632"/>
      <c r="V10" s="535"/>
      <c r="W10" s="535"/>
      <c r="X10" s="535"/>
      <c r="Y10" s="535"/>
      <c r="Z10" s="535"/>
      <c r="AA10" s="535"/>
      <c r="AH10" s="470"/>
      <c r="AI10" s="470"/>
      <c r="AJ10" s="470"/>
      <c r="AK10" s="470"/>
    </row>
    <row r="11" spans="1:37" s="737" customFormat="1" ht="18.75" hidden="1">
      <c r="A11" s="738"/>
      <c r="B11" s="738"/>
      <c r="C11" s="738"/>
      <c r="D11" s="738"/>
      <c r="E11" s="738"/>
      <c r="F11" s="738"/>
      <c r="G11" s="738"/>
      <c r="H11" s="738"/>
      <c r="L11" s="726"/>
      <c r="M11" s="715"/>
      <c r="N11" s="714"/>
      <c r="O11" s="714"/>
      <c r="P11" s="714"/>
      <c r="Q11" s="714"/>
      <c r="R11" s="714"/>
      <c r="S11" s="714"/>
      <c r="T11" s="714"/>
      <c r="U11" s="632"/>
      <c r="Z11" s="736" t="s">
        <v>700</v>
      </c>
      <c r="AA11" s="736" t="s">
        <v>701</v>
      </c>
      <c r="AH11" s="738"/>
      <c r="AI11" s="738"/>
      <c r="AJ11" s="738"/>
      <c r="AK11" s="738"/>
    </row>
    <row r="12" spans="1:37" s="456" customFormat="1" ht="11.25" hidden="1">
      <c r="A12" s="470"/>
      <c r="B12" s="470"/>
      <c r="C12" s="470"/>
      <c r="D12" s="470"/>
      <c r="E12" s="470"/>
      <c r="F12" s="470"/>
      <c r="G12" s="470"/>
      <c r="H12" s="470"/>
      <c r="L12" s="1167"/>
      <c r="M12" s="1167"/>
      <c r="N12" s="531"/>
      <c r="O12" s="1202"/>
      <c r="P12" s="1202"/>
      <c r="Q12" s="1202"/>
      <c r="R12" s="1202"/>
      <c r="S12" s="1202"/>
      <c r="T12" s="1202"/>
      <c r="U12" s="451"/>
      <c r="AE12" s="468" t="s">
        <v>358</v>
      </c>
      <c r="AH12" s="470"/>
      <c r="AI12" s="470"/>
      <c r="AJ12" s="470"/>
      <c r="AK12" s="470"/>
    </row>
    <row r="13" spans="1:37">
      <c r="J13" s="446"/>
      <c r="K13" s="446"/>
      <c r="L13" s="442"/>
      <c r="M13" s="442"/>
      <c r="N13" s="442"/>
      <c r="O13" s="1194"/>
      <c r="P13" s="1194"/>
      <c r="Q13" s="1194"/>
      <c r="R13" s="1194"/>
      <c r="S13" s="1194"/>
      <c r="T13" s="1194"/>
      <c r="U13" s="564"/>
      <c r="Z13" s="1194"/>
      <c r="AA13" s="1194"/>
      <c r="AB13" s="1194"/>
      <c r="AC13" s="1194"/>
      <c r="AD13" s="1194"/>
      <c r="AE13" s="1194"/>
    </row>
    <row r="14" spans="1:37">
      <c r="J14" s="446"/>
      <c r="K14" s="446"/>
      <c r="L14" s="1104" t="s">
        <v>436</v>
      </c>
      <c r="M14" s="1104"/>
      <c r="N14" s="1104"/>
      <c r="O14" s="1104"/>
      <c r="P14" s="1104"/>
      <c r="Q14" s="1104"/>
      <c r="R14" s="1104"/>
      <c r="S14" s="1104"/>
      <c r="T14" s="1104"/>
      <c r="U14" s="1104"/>
      <c r="V14" s="1104"/>
      <c r="W14" s="1104"/>
      <c r="X14" s="1104"/>
      <c r="Y14" s="1104"/>
      <c r="Z14" s="1104"/>
      <c r="AA14" s="1104"/>
      <c r="AB14" s="1104"/>
      <c r="AC14" s="1104"/>
      <c r="AD14" s="1104"/>
      <c r="AE14" s="1104"/>
      <c r="AF14" s="1104"/>
      <c r="AG14" s="1104" t="s">
        <v>437</v>
      </c>
    </row>
    <row r="15" spans="1:37" ht="14.25" customHeight="1">
      <c r="J15" s="446"/>
      <c r="K15" s="446"/>
      <c r="L15" s="1179" t="s">
        <v>88</v>
      </c>
      <c r="M15" s="1179" t="s">
        <v>655</v>
      </c>
      <c r="N15" s="1215" t="s">
        <v>607</v>
      </c>
      <c r="O15" s="1215"/>
      <c r="P15" s="1215"/>
      <c r="Q15" s="1215"/>
      <c r="R15" s="1215" t="s">
        <v>608</v>
      </c>
      <c r="S15" s="1215"/>
      <c r="T15" s="1215"/>
      <c r="U15" s="1215"/>
      <c r="V15" s="1215" t="s">
        <v>609</v>
      </c>
      <c r="W15" s="1215"/>
      <c r="X15" s="1215"/>
      <c r="Y15" s="1215"/>
      <c r="Z15" s="1179" t="s">
        <v>620</v>
      </c>
      <c r="AA15" s="1179"/>
      <c r="AB15" s="1179"/>
      <c r="AC15" s="1179"/>
      <c r="AD15" s="1179"/>
      <c r="AE15" s="1179" t="s">
        <v>326</v>
      </c>
      <c r="AF15" s="1193" t="s">
        <v>260</v>
      </c>
      <c r="AG15" s="1104"/>
    </row>
    <row r="16" spans="1:37" s="488" customFormat="1" ht="27.75" customHeight="1">
      <c r="A16" s="550"/>
      <c r="B16" s="550"/>
      <c r="C16" s="550"/>
      <c r="D16" s="550"/>
      <c r="E16" s="550"/>
      <c r="F16" s="550"/>
      <c r="G16" s="556"/>
      <c r="H16" s="556"/>
      <c r="I16" s="496"/>
      <c r="J16" s="494"/>
      <c r="K16" s="494"/>
      <c r="L16" s="1179"/>
      <c r="M16" s="1179"/>
      <c r="N16" s="1215"/>
      <c r="O16" s="1215"/>
      <c r="P16" s="1215"/>
      <c r="Q16" s="1215"/>
      <c r="R16" s="1215"/>
      <c r="S16" s="1215"/>
      <c r="T16" s="1215"/>
      <c r="U16" s="1215"/>
      <c r="V16" s="1215"/>
      <c r="W16" s="1215"/>
      <c r="X16" s="1215"/>
      <c r="Y16" s="1215"/>
      <c r="Z16" s="1104" t="s">
        <v>658</v>
      </c>
      <c r="AA16" s="1104"/>
      <c r="AB16" s="1104" t="s">
        <v>633</v>
      </c>
      <c r="AC16" s="1104"/>
      <c r="AD16" s="1104"/>
      <c r="AE16" s="1179"/>
      <c r="AF16" s="1193"/>
      <c r="AG16" s="1104"/>
      <c r="AH16" s="550"/>
      <c r="AI16" s="550"/>
      <c r="AJ16" s="550"/>
      <c r="AK16" s="550"/>
    </row>
    <row r="17" spans="1:37" ht="14.25" customHeight="1">
      <c r="J17" s="446"/>
      <c r="K17" s="446"/>
      <c r="L17" s="1179"/>
      <c r="M17" s="1179"/>
      <c r="N17" s="1215"/>
      <c r="O17" s="1215"/>
      <c r="P17" s="1215"/>
      <c r="Q17" s="1215"/>
      <c r="R17" s="1215"/>
      <c r="S17" s="1215"/>
      <c r="T17" s="1215"/>
      <c r="U17" s="1215"/>
      <c r="V17" s="1215"/>
      <c r="W17" s="1215"/>
      <c r="X17" s="1215"/>
      <c r="Y17" s="1215"/>
      <c r="Z17" s="499" t="s">
        <v>656</v>
      </c>
      <c r="AA17" s="499" t="s">
        <v>657</v>
      </c>
      <c r="AB17" s="501" t="s">
        <v>259</v>
      </c>
      <c r="AC17" s="1203" t="s">
        <v>258</v>
      </c>
      <c r="AD17" s="1203"/>
      <c r="AE17" s="1179"/>
      <c r="AF17" s="1193"/>
      <c r="AG17" s="1104"/>
    </row>
    <row r="18" spans="1:37">
      <c r="J18" s="446"/>
      <c r="K18" s="454">
        <v>1</v>
      </c>
      <c r="L18" s="443" t="s">
        <v>89</v>
      </c>
      <c r="M18" s="443" t="s">
        <v>48</v>
      </c>
      <c r="N18" s="1208">
        <f ca="1">OFFSET(N18,0,-1)+1</f>
        <v>3</v>
      </c>
      <c r="O18" s="1208"/>
      <c r="P18" s="1208"/>
      <c r="Q18" s="1208"/>
      <c r="R18" s="1208">
        <f ca="1">OFFSET(N18,0,0)+1</f>
        <v>4</v>
      </c>
      <c r="S18" s="1208"/>
      <c r="T18" s="1208"/>
      <c r="U18" s="1208"/>
      <c r="V18" s="639"/>
      <c r="W18" s="639"/>
      <c r="X18" s="639"/>
      <c r="Y18" s="640">
        <f ca="1">OFFSET(R18,0,0)+1</f>
        <v>5</v>
      </c>
      <c r="Z18" s="452">
        <f ca="1">OFFSET(Z18,0,-1)+1</f>
        <v>6</v>
      </c>
      <c r="AA18" s="452">
        <f ca="1">OFFSET(AA18,0,-1)+1</f>
        <v>7</v>
      </c>
      <c r="AB18" s="452">
        <f ca="1">OFFSET(AB18,0,-1)+1</f>
        <v>8</v>
      </c>
      <c r="AC18" s="1208">
        <f ca="1">OFFSET(AC18,0,-1)+1</f>
        <v>9</v>
      </c>
      <c r="AD18" s="1208"/>
      <c r="AE18" s="452">
        <f ca="1">OFFSET(AE18,0,-2)+1</f>
        <v>10</v>
      </c>
      <c r="AF18" s="488"/>
      <c r="AG18" s="452">
        <f ca="1">OFFSET(AG18,0,-2)+1</f>
        <v>11</v>
      </c>
    </row>
    <row r="19" spans="1:37" ht="22.5">
      <c r="A19" s="1152">
        <v>1</v>
      </c>
      <c r="B19" s="980"/>
      <c r="C19" s="980"/>
      <c r="D19" s="980"/>
      <c r="E19" s="980"/>
      <c r="F19" s="973"/>
      <c r="G19" s="979"/>
      <c r="H19" s="979"/>
      <c r="I19" s="961"/>
      <c r="J19" s="960"/>
      <c r="K19" s="960"/>
      <c r="L19" s="558">
        <f>mergeValue(A19)</f>
        <v>1</v>
      </c>
      <c r="M19" s="606" t="s">
        <v>19</v>
      </c>
      <c r="N19" s="1209"/>
      <c r="O19" s="1209"/>
      <c r="P19" s="1209"/>
      <c r="Q19" s="1209"/>
      <c r="R19" s="1209"/>
      <c r="S19" s="1209"/>
      <c r="T19" s="1209"/>
      <c r="U19" s="1209"/>
      <c r="V19" s="1209"/>
      <c r="W19" s="1209"/>
      <c r="X19" s="1209"/>
      <c r="Y19" s="1209"/>
      <c r="Z19" s="1209"/>
      <c r="AA19" s="1209"/>
      <c r="AB19" s="1209"/>
      <c r="AC19" s="1209"/>
      <c r="AD19" s="1209"/>
      <c r="AE19" s="1209"/>
      <c r="AF19" s="1209"/>
      <c r="AG19" s="546" t="s">
        <v>458</v>
      </c>
    </row>
    <row r="20" spans="1:37" ht="22.5">
      <c r="A20" s="1152"/>
      <c r="B20" s="1152">
        <v>1</v>
      </c>
      <c r="C20" s="980"/>
      <c r="D20" s="980"/>
      <c r="E20" s="980"/>
      <c r="F20" s="973"/>
      <c r="G20" s="982"/>
      <c r="H20" s="983"/>
      <c r="I20" s="962"/>
      <c r="J20" s="957"/>
      <c r="K20" s="955"/>
      <c r="L20" s="558" t="str">
        <f>mergeValue(A20) &amp;"."&amp; mergeValue(B20)</f>
        <v>1.1</v>
      </c>
      <c r="M20" s="511" t="s">
        <v>15</v>
      </c>
      <c r="N20" s="1210"/>
      <c r="O20" s="1210"/>
      <c r="P20" s="1210"/>
      <c r="Q20" s="1210"/>
      <c r="R20" s="1210"/>
      <c r="S20" s="1210"/>
      <c r="T20" s="1210"/>
      <c r="U20" s="1210"/>
      <c r="V20" s="1210"/>
      <c r="W20" s="1210"/>
      <c r="X20" s="1210"/>
      <c r="Y20" s="1210"/>
      <c r="Z20" s="1210"/>
      <c r="AA20" s="1210"/>
      <c r="AB20" s="1210"/>
      <c r="AC20" s="1210"/>
      <c r="AD20" s="1210"/>
      <c r="AE20" s="1210"/>
      <c r="AF20" s="1210"/>
      <c r="AG20" s="546" t="s">
        <v>459</v>
      </c>
    </row>
    <row r="21" spans="1:37" ht="22.5">
      <c r="A21" s="1152"/>
      <c r="B21" s="1152"/>
      <c r="C21" s="1152">
        <v>1</v>
      </c>
      <c r="D21" s="980"/>
      <c r="E21" s="980"/>
      <c r="F21" s="973"/>
      <c r="G21" s="982"/>
      <c r="H21" s="983"/>
      <c r="I21" s="962"/>
      <c r="J21" s="957"/>
      <c r="K21" s="955"/>
      <c r="L21" s="558" t="str">
        <f>mergeValue(A21) &amp;"."&amp; mergeValue(B21)&amp;"."&amp; mergeValue(C21)</f>
        <v>1.1.1</v>
      </c>
      <c r="M21" s="512" t="s">
        <v>6</v>
      </c>
      <c r="N21" s="1210"/>
      <c r="O21" s="1210"/>
      <c r="P21" s="1210"/>
      <c r="Q21" s="1210"/>
      <c r="R21" s="1210"/>
      <c r="S21" s="1210"/>
      <c r="T21" s="1210"/>
      <c r="U21" s="1210"/>
      <c r="V21" s="1210"/>
      <c r="W21" s="1210"/>
      <c r="X21" s="1210"/>
      <c r="Y21" s="1210"/>
      <c r="Z21" s="1210"/>
      <c r="AA21" s="1210"/>
      <c r="AB21" s="1210"/>
      <c r="AC21" s="1210"/>
      <c r="AD21" s="1210"/>
      <c r="AE21" s="1210"/>
      <c r="AF21" s="1210"/>
      <c r="AG21" s="546" t="s">
        <v>612</v>
      </c>
    </row>
    <row r="22" spans="1:37" ht="15" customHeight="1">
      <c r="A22" s="1152"/>
      <c r="B22" s="1152"/>
      <c r="C22" s="1152"/>
      <c r="D22" s="1152">
        <v>1</v>
      </c>
      <c r="E22" s="980"/>
      <c r="F22" s="973"/>
      <c r="G22" s="982"/>
      <c r="H22" s="983"/>
      <c r="I22" s="962"/>
      <c r="J22" s="957"/>
      <c r="K22" s="955"/>
      <c r="L22" s="558" t="str">
        <f>mergeValue(A22) &amp;"."&amp; mergeValue(B22)&amp;"."&amp; mergeValue(C22)&amp;"."&amp; mergeValue(D22)</f>
        <v>1.1.1.1</v>
      </c>
      <c r="M22" s="513" t="s">
        <v>21</v>
      </c>
      <c r="N22" s="1210"/>
      <c r="O22" s="1210"/>
      <c r="P22" s="1210"/>
      <c r="Q22" s="1210"/>
      <c r="R22" s="1210"/>
      <c r="S22" s="1210"/>
      <c r="T22" s="1210"/>
      <c r="U22" s="1210"/>
      <c r="V22" s="1210"/>
      <c r="W22" s="1210"/>
      <c r="X22" s="1210"/>
      <c r="Y22" s="1210"/>
      <c r="Z22" s="1210"/>
      <c r="AA22" s="1210"/>
      <c r="AB22" s="1210"/>
      <c r="AC22" s="1210"/>
      <c r="AD22" s="1210"/>
      <c r="AE22" s="1210"/>
      <c r="AF22" s="1210"/>
      <c r="AG22" s="546" t="s">
        <v>659</v>
      </c>
    </row>
    <row r="23" spans="1:37" ht="20.100000000000001" customHeight="1">
      <c r="A23" s="1152"/>
      <c r="B23" s="1152"/>
      <c r="C23" s="1152"/>
      <c r="D23" s="1152"/>
      <c r="E23" s="1152">
        <v>1</v>
      </c>
      <c r="F23" s="973"/>
      <c r="G23" s="982"/>
      <c r="H23" s="983"/>
      <c r="I23" s="984"/>
      <c r="J23" s="974"/>
      <c r="K23" s="1108"/>
      <c r="L23" s="1213" t="str">
        <f>mergeValue(A23) &amp;"."&amp; mergeValue(B23)&amp;"."&amp; mergeValue(C23)&amp;"."&amp; mergeValue(D23)&amp;"."&amp; mergeValue(E23)</f>
        <v>1.1.1.1.1</v>
      </c>
      <c r="M23" s="1214"/>
      <c r="N23" s="1159" t="s">
        <v>82</v>
      </c>
      <c r="O23" s="1221"/>
      <c r="P23" s="1219">
        <v>1</v>
      </c>
      <c r="Q23" s="1211"/>
      <c r="R23" s="1159" t="s">
        <v>82</v>
      </c>
      <c r="S23" s="1221"/>
      <c r="T23" s="1219">
        <v>1</v>
      </c>
      <c r="U23" s="1211"/>
      <c r="V23" s="1159" t="s">
        <v>82</v>
      </c>
      <c r="W23" s="526"/>
      <c r="X23" s="504">
        <v>1</v>
      </c>
      <c r="Y23" s="1061"/>
      <c r="Z23" s="636"/>
      <c r="AA23" s="636"/>
      <c r="AB23" s="1187"/>
      <c r="AC23" s="1159" t="s">
        <v>81</v>
      </c>
      <c r="AD23" s="1187"/>
      <c r="AE23" s="1159" t="s">
        <v>82</v>
      </c>
      <c r="AF23" s="543"/>
      <c r="AG23" s="1216" t="s">
        <v>660</v>
      </c>
      <c r="AH23" s="465" t="str">
        <f>strCheckDate(Z24:AF24)</f>
        <v/>
      </c>
      <c r="AI23" s="469" t="str">
        <f>IF(AND(COUNTIF(AJ18:AJ27,AJ23)&gt;1,AJ23&lt;&gt;""),"ErrUnique:HasDoubleConn","")</f>
        <v/>
      </c>
      <c r="AJ23" s="469"/>
      <c r="AK23" s="469"/>
    </row>
    <row r="24" spans="1:37" ht="20.100000000000001" customHeight="1">
      <c r="A24" s="1152"/>
      <c r="B24" s="1152"/>
      <c r="C24" s="1152"/>
      <c r="D24" s="1152"/>
      <c r="E24" s="1152"/>
      <c r="F24" s="973"/>
      <c r="G24" s="982"/>
      <c r="H24" s="983"/>
      <c r="I24" s="984"/>
      <c r="J24" s="974"/>
      <c r="K24" s="1108"/>
      <c r="L24" s="1213"/>
      <c r="M24" s="1214"/>
      <c r="N24" s="1159"/>
      <c r="O24" s="1221"/>
      <c r="P24" s="1219"/>
      <c r="Q24" s="1220"/>
      <c r="R24" s="1159"/>
      <c r="S24" s="1221"/>
      <c r="T24" s="1219"/>
      <c r="U24" s="1212"/>
      <c r="V24" s="1159"/>
      <c r="W24" s="566"/>
      <c r="X24" s="530"/>
      <c r="Y24" s="530"/>
      <c r="Z24" s="537"/>
      <c r="AA24" s="568" t="str">
        <f>AB23 &amp; "-" &amp; AD23</f>
        <v>-</v>
      </c>
      <c r="AB24" s="1158"/>
      <c r="AC24" s="1159"/>
      <c r="AD24" s="1158"/>
      <c r="AE24" s="1159"/>
      <c r="AF24" s="638"/>
      <c r="AG24" s="1217"/>
      <c r="AI24" s="469"/>
      <c r="AJ24" s="469"/>
      <c r="AK24" s="469"/>
    </row>
    <row r="25" spans="1:37" ht="20.100000000000001" customHeight="1">
      <c r="A25" s="1152"/>
      <c r="B25" s="1152"/>
      <c r="C25" s="1152"/>
      <c r="D25" s="1152"/>
      <c r="E25" s="1152"/>
      <c r="F25" s="973"/>
      <c r="G25" s="982"/>
      <c r="H25" s="983"/>
      <c r="I25" s="984"/>
      <c r="J25" s="974"/>
      <c r="K25" s="1108"/>
      <c r="L25" s="1213"/>
      <c r="M25" s="1214"/>
      <c r="N25" s="1159"/>
      <c r="O25" s="1221"/>
      <c r="P25" s="1219"/>
      <c r="Q25" s="1212"/>
      <c r="R25" s="1159"/>
      <c r="S25" s="567"/>
      <c r="T25" s="523"/>
      <c r="U25" s="530"/>
      <c r="V25" s="536"/>
      <c r="W25" s="536"/>
      <c r="X25" s="536"/>
      <c r="Y25" s="536"/>
      <c r="Z25" s="537"/>
      <c r="AA25" s="537"/>
      <c r="AB25" s="538"/>
      <c r="AC25" s="529"/>
      <c r="AD25" s="529"/>
      <c r="AE25" s="538"/>
      <c r="AF25" s="529"/>
      <c r="AG25" s="1217"/>
      <c r="AI25" s="469"/>
      <c r="AJ25" s="469"/>
      <c r="AK25" s="469"/>
    </row>
    <row r="26" spans="1:37" ht="20.100000000000001" customHeight="1">
      <c r="A26" s="1152"/>
      <c r="B26" s="1152"/>
      <c r="C26" s="1152"/>
      <c r="D26" s="1152"/>
      <c r="E26" s="1152"/>
      <c r="F26" s="973"/>
      <c r="G26" s="982"/>
      <c r="H26" s="983"/>
      <c r="I26" s="984"/>
      <c r="J26" s="974"/>
      <c r="K26" s="1108"/>
      <c r="L26" s="1213"/>
      <c r="M26" s="1214"/>
      <c r="N26" s="1159"/>
      <c r="O26" s="539"/>
      <c r="P26" s="541"/>
      <c r="Q26" s="540"/>
      <c r="R26" s="536"/>
      <c r="S26" s="536"/>
      <c r="T26" s="536"/>
      <c r="U26" s="536"/>
      <c r="V26" s="536"/>
      <c r="W26" s="536"/>
      <c r="X26" s="536"/>
      <c r="Y26" s="536"/>
      <c r="Z26" s="537"/>
      <c r="AA26" s="537"/>
      <c r="AB26" s="538"/>
      <c r="AC26" s="529"/>
      <c r="AD26" s="529"/>
      <c r="AE26" s="538"/>
      <c r="AF26" s="529"/>
      <c r="AG26" s="1217"/>
      <c r="AI26" s="469"/>
      <c r="AJ26" s="469"/>
      <c r="AK26" s="469"/>
    </row>
    <row r="27" spans="1:37" s="440" customFormat="1" ht="15" customHeight="1">
      <c r="A27" s="1152"/>
      <c r="B27" s="1152"/>
      <c r="C27" s="1152"/>
      <c r="D27" s="1152"/>
      <c r="E27" s="981"/>
      <c r="F27" s="975"/>
      <c r="G27" s="977"/>
      <c r="H27" s="975"/>
      <c r="I27" s="984"/>
      <c r="J27" s="974"/>
      <c r="K27" s="968"/>
      <c r="L27" s="503"/>
      <c r="M27" s="516" t="s">
        <v>4</v>
      </c>
      <c r="N27" s="516"/>
      <c r="O27" s="516"/>
      <c r="P27" s="516"/>
      <c r="Q27" s="516"/>
      <c r="R27" s="516"/>
      <c r="S27" s="516"/>
      <c r="T27" s="516"/>
      <c r="U27" s="516"/>
      <c r="V27" s="516"/>
      <c r="W27" s="516"/>
      <c r="X27" s="516"/>
      <c r="Y27" s="516"/>
      <c r="Z27" s="516"/>
      <c r="AA27" s="516"/>
      <c r="AB27" s="516"/>
      <c r="AC27" s="516"/>
      <c r="AD27" s="516"/>
      <c r="AE27" s="516"/>
      <c r="AF27" s="516"/>
      <c r="AG27" s="1218"/>
      <c r="AH27" s="466"/>
      <c r="AI27" s="466"/>
      <c r="AJ27" s="183"/>
      <c r="AK27" s="183"/>
    </row>
    <row r="28" spans="1:37" s="440" customFormat="1" ht="15" customHeight="1">
      <c r="A28" s="1152"/>
      <c r="B28" s="1152"/>
      <c r="C28" s="1152"/>
      <c r="D28" s="981"/>
      <c r="E28" s="981"/>
      <c r="F28" s="975"/>
      <c r="G28" s="982"/>
      <c r="H28" s="975"/>
      <c r="I28" s="968"/>
      <c r="J28" s="959"/>
      <c r="K28" s="968"/>
      <c r="L28" s="503"/>
      <c r="M28" s="515" t="s">
        <v>16</v>
      </c>
      <c r="N28" s="515"/>
      <c r="O28" s="515"/>
      <c r="P28" s="515"/>
      <c r="Q28" s="515"/>
      <c r="R28" s="515"/>
      <c r="S28" s="515"/>
      <c r="T28" s="515"/>
      <c r="U28" s="515"/>
      <c r="V28" s="515"/>
      <c r="W28" s="515"/>
      <c r="X28" s="515"/>
      <c r="Y28" s="515"/>
      <c r="Z28" s="515"/>
      <c r="AA28" s="515"/>
      <c r="AB28" s="515"/>
      <c r="AC28" s="515"/>
      <c r="AD28" s="515"/>
      <c r="AE28" s="515"/>
      <c r="AF28" s="529"/>
      <c r="AG28" s="525"/>
      <c r="AH28" s="466"/>
      <c r="AI28" s="466"/>
      <c r="AJ28" s="183"/>
      <c r="AK28" s="183"/>
    </row>
    <row r="29" spans="1:37" s="440" customFormat="1" ht="15" customHeight="1">
      <c r="A29" s="1152"/>
      <c r="B29" s="1152"/>
      <c r="C29" s="981"/>
      <c r="D29" s="981"/>
      <c r="E29" s="981"/>
      <c r="F29" s="975"/>
      <c r="G29" s="982"/>
      <c r="H29" s="975"/>
      <c r="I29" s="968"/>
      <c r="J29" s="959"/>
      <c r="K29" s="968"/>
      <c r="L29" s="503"/>
      <c r="M29" s="514" t="s">
        <v>17</v>
      </c>
      <c r="N29" s="514"/>
      <c r="O29" s="514"/>
      <c r="P29" s="514"/>
      <c r="Q29" s="514"/>
      <c r="R29" s="514"/>
      <c r="S29" s="514"/>
      <c r="T29" s="514"/>
      <c r="U29" s="514"/>
      <c r="V29" s="514"/>
      <c r="W29" s="514"/>
      <c r="X29" s="514"/>
      <c r="Y29" s="514"/>
      <c r="Z29" s="510"/>
      <c r="AA29" s="510"/>
      <c r="AB29" s="538"/>
      <c r="AC29" s="529"/>
      <c r="AD29" s="528"/>
      <c r="AE29" s="514"/>
      <c r="AF29" s="529"/>
      <c r="AG29" s="525"/>
      <c r="AH29" s="466"/>
      <c r="AI29" s="466"/>
      <c r="AJ29" s="466"/>
      <c r="AK29" s="466"/>
    </row>
    <row r="30" spans="1:37" s="440" customFormat="1" ht="15" customHeight="1">
      <c r="A30" s="1152"/>
      <c r="B30" s="981"/>
      <c r="C30" s="981"/>
      <c r="D30" s="981"/>
      <c r="E30" s="981"/>
      <c r="F30" s="975"/>
      <c r="G30" s="982"/>
      <c r="H30" s="975"/>
      <c r="I30" s="968"/>
      <c r="J30" s="959"/>
      <c r="K30" s="968"/>
      <c r="L30" s="503"/>
      <c r="M30" s="523" t="s">
        <v>18</v>
      </c>
      <c r="N30" s="523"/>
      <c r="O30" s="523"/>
      <c r="P30" s="523"/>
      <c r="Q30" s="523"/>
      <c r="R30" s="523"/>
      <c r="S30" s="523"/>
      <c r="T30" s="523"/>
      <c r="U30" s="523"/>
      <c r="V30" s="523"/>
      <c r="W30" s="523"/>
      <c r="X30" s="523"/>
      <c r="Y30" s="523"/>
      <c r="Z30" s="510"/>
      <c r="AA30" s="510"/>
      <c r="AB30" s="538"/>
      <c r="AC30" s="529"/>
      <c r="AD30" s="528"/>
      <c r="AE30" s="514"/>
      <c r="AF30" s="529"/>
      <c r="AG30" s="525"/>
      <c r="AH30" s="466"/>
      <c r="AI30" s="466"/>
      <c r="AJ30" s="466"/>
      <c r="AK30" s="466"/>
    </row>
    <row r="31" spans="1:37" s="440" customFormat="1" ht="15" customHeight="1">
      <c r="A31" s="954"/>
      <c r="B31" s="954"/>
      <c r="C31" s="954"/>
      <c r="D31" s="954"/>
      <c r="E31" s="954"/>
      <c r="F31" s="954"/>
      <c r="G31" s="967"/>
      <c r="H31" s="968"/>
      <c r="I31" s="958"/>
      <c r="J31" s="959"/>
      <c r="K31" s="954"/>
      <c r="L31" s="503"/>
      <c r="M31" s="530" t="s">
        <v>294</v>
      </c>
      <c r="N31" s="530"/>
      <c r="O31" s="530"/>
      <c r="P31" s="530"/>
      <c r="Q31" s="530"/>
      <c r="R31" s="530"/>
      <c r="S31" s="530"/>
      <c r="T31" s="530"/>
      <c r="U31" s="530"/>
      <c r="V31" s="530"/>
      <c r="W31" s="530"/>
      <c r="X31" s="530"/>
      <c r="Y31" s="530"/>
      <c r="Z31" s="510"/>
      <c r="AA31" s="510"/>
      <c r="AB31" s="538"/>
      <c r="AC31" s="529"/>
      <c r="AD31" s="528"/>
      <c r="AE31" s="514"/>
      <c r="AF31" s="529"/>
      <c r="AG31" s="525"/>
      <c r="AH31" s="466"/>
      <c r="AI31" s="466"/>
      <c r="AJ31" s="466"/>
      <c r="AK31" s="466"/>
    </row>
    <row r="33" spans="12:37" ht="102" customHeight="1">
      <c r="L33" s="1">
        <v>1</v>
      </c>
      <c r="M33" s="1145" t="s">
        <v>661</v>
      </c>
      <c r="N33" s="1145"/>
      <c r="O33" s="1145"/>
      <c r="P33" s="1145"/>
      <c r="Q33" s="1145"/>
      <c r="R33" s="1145"/>
      <c r="S33" s="1145"/>
      <c r="T33" s="1145"/>
      <c r="U33" s="1145"/>
      <c r="V33" s="1145"/>
      <c r="W33" s="1145"/>
      <c r="X33" s="1145"/>
      <c r="Y33" s="1145"/>
      <c r="Z33" s="1145"/>
      <c r="AA33" s="1145"/>
      <c r="AB33" s="1145"/>
      <c r="AC33" s="1145"/>
      <c r="AD33" s="1145"/>
      <c r="AE33" s="1145"/>
      <c r="AF33" s="1145"/>
      <c r="AG33" s="1145"/>
      <c r="AH33" s="471"/>
      <c r="AI33" s="471"/>
      <c r="AJ33" s="471"/>
      <c r="AK33" s="471"/>
    </row>
    <row r="34" spans="12:37" ht="14.25" customHeight="1">
      <c r="L34" s="478"/>
      <c r="M34" s="479"/>
      <c r="N34" s="479"/>
      <c r="O34" s="479"/>
      <c r="P34" s="479"/>
      <c r="Q34" s="479"/>
      <c r="R34" s="479"/>
      <c r="S34" s="479"/>
      <c r="T34" s="479"/>
      <c r="U34" s="479"/>
      <c r="V34" s="479"/>
      <c r="W34" s="479"/>
      <c r="X34" s="479"/>
      <c r="Y34" s="479"/>
      <c r="Z34" s="482"/>
      <c r="AA34" s="482"/>
      <c r="AB34" s="482"/>
      <c r="AC34" s="482"/>
      <c r="AD34" s="482"/>
      <c r="AE34" s="482"/>
      <c r="AF34" s="482"/>
      <c r="AG34" s="482"/>
      <c r="AH34" s="483"/>
      <c r="AI34" s="483"/>
      <c r="AJ34" s="483"/>
      <c r="AK34" s="483"/>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185" hidden="1" customWidth="1"/>
    <col min="2" max="4" width="3.7109375" style="173" hidden="1" customWidth="1"/>
    <col min="5" max="5" width="3.7109375" style="61" customWidth="1"/>
    <col min="6" max="6" width="9.7109375" style="36" customWidth="1"/>
    <col min="7" max="7" width="37.7109375" style="36" customWidth="1"/>
    <col min="8" max="8" width="66.85546875" style="36" customWidth="1"/>
    <col min="9" max="9" width="115.7109375" style="36" customWidth="1"/>
    <col min="10" max="11" width="10.5703125" style="173"/>
    <col min="12" max="12" width="11.140625" style="173" customWidth="1"/>
    <col min="13" max="20" width="10.5703125" style="173"/>
    <col min="21" max="16384" width="10.5703125" style="36"/>
  </cols>
  <sheetData>
    <row r="1" spans="1:20" ht="3" customHeight="1">
      <c r="A1" s="185" t="s">
        <v>203</v>
      </c>
    </row>
    <row r="2" spans="1:20" ht="22.5">
      <c r="F2" s="1146" t="s">
        <v>473</v>
      </c>
      <c r="G2" s="1147"/>
      <c r="H2" s="1148"/>
      <c r="I2" s="404"/>
    </row>
    <row r="3" spans="1:20" ht="3" customHeight="1"/>
    <row r="4" spans="1:20" s="162" customFormat="1" ht="11.25">
      <c r="A4" s="184"/>
      <c r="B4" s="184"/>
      <c r="C4" s="184"/>
      <c r="D4" s="184"/>
      <c r="F4" s="1104" t="s">
        <v>436</v>
      </c>
      <c r="G4" s="1104"/>
      <c r="H4" s="1104"/>
      <c r="I4" s="1149" t="s">
        <v>437</v>
      </c>
      <c r="J4" s="184"/>
      <c r="K4" s="184"/>
      <c r="L4" s="184"/>
      <c r="M4" s="184"/>
      <c r="N4" s="184"/>
      <c r="O4" s="184"/>
      <c r="P4" s="184"/>
      <c r="Q4" s="184"/>
      <c r="R4" s="184"/>
      <c r="S4" s="184"/>
      <c r="T4" s="184"/>
    </row>
    <row r="5" spans="1:20" s="162" customFormat="1" ht="11.25" customHeight="1">
      <c r="A5" s="184"/>
      <c r="B5" s="184"/>
      <c r="C5" s="184"/>
      <c r="D5" s="184"/>
      <c r="F5" s="288" t="s">
        <v>88</v>
      </c>
      <c r="G5" s="306" t="s">
        <v>439</v>
      </c>
      <c r="H5" s="287" t="s">
        <v>424</v>
      </c>
      <c r="I5" s="1149"/>
      <c r="J5" s="184"/>
      <c r="K5" s="184"/>
      <c r="L5" s="184"/>
      <c r="M5" s="184"/>
      <c r="N5" s="184"/>
      <c r="O5" s="184"/>
      <c r="P5" s="184"/>
      <c r="Q5" s="184"/>
      <c r="R5" s="184"/>
      <c r="S5" s="184"/>
      <c r="T5" s="184"/>
    </row>
    <row r="6" spans="1:20" s="162" customFormat="1" ht="12" customHeight="1">
      <c r="A6" s="184"/>
      <c r="B6" s="184"/>
      <c r="C6" s="184"/>
      <c r="D6" s="184"/>
      <c r="F6" s="289" t="s">
        <v>89</v>
      </c>
      <c r="G6" s="291">
        <v>2</v>
      </c>
      <c r="H6" s="292">
        <v>3</v>
      </c>
      <c r="I6" s="290">
        <v>4</v>
      </c>
      <c r="J6" s="184">
        <v>4</v>
      </c>
      <c r="K6" s="184"/>
      <c r="L6" s="184"/>
      <c r="M6" s="184"/>
      <c r="N6" s="184"/>
      <c r="O6" s="184"/>
      <c r="P6" s="184"/>
      <c r="Q6" s="184"/>
      <c r="R6" s="184"/>
      <c r="S6" s="184"/>
      <c r="T6" s="184"/>
    </row>
    <row r="7" spans="1:20" s="162" customFormat="1" ht="18.75">
      <c r="A7" s="184"/>
      <c r="B7" s="184"/>
      <c r="C7" s="184"/>
      <c r="D7" s="184"/>
      <c r="F7" s="304">
        <v>1</v>
      </c>
      <c r="G7" s="386" t="s">
        <v>474</v>
      </c>
      <c r="H7" s="286" t="str">
        <f>IF(dateCh="","",dateCh)</f>
        <v>27.11.2020</v>
      </c>
      <c r="I7" s="167" t="s">
        <v>475</v>
      </c>
      <c r="J7" s="303"/>
      <c r="K7" s="184"/>
      <c r="L7" s="184"/>
      <c r="M7" s="184"/>
      <c r="N7" s="184"/>
      <c r="O7" s="184"/>
      <c r="P7" s="184"/>
      <c r="Q7" s="184"/>
      <c r="R7" s="184"/>
      <c r="S7" s="184"/>
      <c r="T7" s="184"/>
    </row>
    <row r="8" spans="1:20" s="162" customFormat="1" ht="45">
      <c r="A8" s="1150">
        <v>1</v>
      </c>
      <c r="B8" s="184"/>
      <c r="C8" s="184"/>
      <c r="D8" s="184"/>
      <c r="F8" s="304" t="str">
        <f>"2." &amp;mergeValue(A8)</f>
        <v>2.1</v>
      </c>
      <c r="G8" s="386" t="s">
        <v>476</v>
      </c>
      <c r="H8" s="286"/>
      <c r="I8" s="167" t="s">
        <v>569</v>
      </c>
      <c r="J8" s="303"/>
      <c r="K8" s="184"/>
      <c r="L8" s="184"/>
      <c r="M8" s="184"/>
      <c r="N8" s="184"/>
      <c r="O8" s="184"/>
      <c r="P8" s="184"/>
      <c r="Q8" s="184"/>
      <c r="R8" s="184"/>
      <c r="S8" s="184"/>
      <c r="T8" s="184"/>
    </row>
    <row r="9" spans="1:20" s="162" customFormat="1" ht="22.5">
      <c r="A9" s="1150"/>
      <c r="B9" s="184"/>
      <c r="C9" s="184"/>
      <c r="D9" s="184"/>
      <c r="F9" s="304" t="str">
        <f>"3." &amp;mergeValue(A9)</f>
        <v>3.1</v>
      </c>
      <c r="G9" s="386" t="s">
        <v>477</v>
      </c>
      <c r="H9" s="286"/>
      <c r="I9" s="167" t="s">
        <v>568</v>
      </c>
      <c r="J9" s="303"/>
      <c r="K9" s="184"/>
      <c r="L9" s="184"/>
      <c r="M9" s="184"/>
      <c r="N9" s="184"/>
      <c r="O9" s="184"/>
      <c r="P9" s="184"/>
      <c r="Q9" s="184"/>
      <c r="R9" s="184"/>
      <c r="S9" s="184"/>
      <c r="T9" s="184"/>
    </row>
    <row r="10" spans="1:20" s="162" customFormat="1" ht="22.5">
      <c r="A10" s="1150"/>
      <c r="B10" s="184"/>
      <c r="C10" s="184"/>
      <c r="D10" s="184"/>
      <c r="F10" s="304" t="str">
        <f>"4."&amp;mergeValue(A10)</f>
        <v>4.1</v>
      </c>
      <c r="G10" s="386" t="s">
        <v>478</v>
      </c>
      <c r="H10" s="287" t="s">
        <v>440</v>
      </c>
      <c r="I10" s="167"/>
      <c r="J10" s="303"/>
      <c r="K10" s="184"/>
      <c r="L10" s="184"/>
      <c r="M10" s="184"/>
      <c r="N10" s="184"/>
      <c r="O10" s="184"/>
      <c r="P10" s="184"/>
      <c r="Q10" s="184"/>
      <c r="R10" s="184"/>
      <c r="S10" s="184"/>
      <c r="T10" s="184"/>
    </row>
    <row r="11" spans="1:20" s="162" customFormat="1" ht="18.75">
      <c r="A11" s="1150"/>
      <c r="B11" s="1150">
        <v>1</v>
      </c>
      <c r="C11" s="313"/>
      <c r="D11" s="313"/>
      <c r="F11" s="304" t="str">
        <f>"4."&amp;mergeValue(A11) &amp;"."&amp;mergeValue(B11)</f>
        <v>4.1.1</v>
      </c>
      <c r="G11" s="293" t="s">
        <v>571</v>
      </c>
      <c r="H11" s="286" t="str">
        <f>IF(region_name="","",region_name)</f>
        <v>Ханты-Мансийский автономный округ</v>
      </c>
      <c r="I11" s="167" t="s">
        <v>481</v>
      </c>
      <c r="J11" s="303"/>
      <c r="K11" s="184"/>
      <c r="L11" s="184"/>
      <c r="M11" s="184"/>
      <c r="N11" s="184"/>
      <c r="O11" s="184"/>
      <c r="P11" s="184"/>
      <c r="Q11" s="184"/>
      <c r="R11" s="184"/>
      <c r="S11" s="184"/>
      <c r="T11" s="184"/>
    </row>
    <row r="12" spans="1:20" s="162" customFormat="1" ht="22.5">
      <c r="A12" s="1150"/>
      <c r="B12" s="1150"/>
      <c r="C12" s="1150">
        <v>1</v>
      </c>
      <c r="D12" s="313"/>
      <c r="F12" s="304" t="str">
        <f>"4."&amp;mergeValue(A12) &amp;"."&amp;mergeValue(B12)&amp;"."&amp;mergeValue(C12)</f>
        <v>4.1.1.1</v>
      </c>
      <c r="G12" s="310" t="s">
        <v>479</v>
      </c>
      <c r="H12" s="286"/>
      <c r="I12" s="167" t="s">
        <v>482</v>
      </c>
      <c r="J12" s="303"/>
      <c r="K12" s="184"/>
      <c r="L12" s="184"/>
      <c r="M12" s="184"/>
      <c r="N12" s="184"/>
      <c r="O12" s="184"/>
      <c r="P12" s="184"/>
      <c r="Q12" s="184"/>
      <c r="R12" s="184"/>
      <c r="S12" s="184"/>
      <c r="T12" s="184"/>
    </row>
    <row r="13" spans="1:20" s="162" customFormat="1" ht="39" customHeight="1">
      <c r="A13" s="1150"/>
      <c r="B13" s="1150"/>
      <c r="C13" s="1150"/>
      <c r="D13" s="313">
        <v>1</v>
      </c>
      <c r="F13" s="304" t="str">
        <f>"4."&amp;mergeValue(A13) &amp;"."&amp;mergeValue(B13)&amp;"."&amp;mergeValue(C13)&amp;"."&amp;mergeValue(D13)</f>
        <v>4.1.1.1.1</v>
      </c>
      <c r="G13" s="389" t="s">
        <v>480</v>
      </c>
      <c r="H13" s="286"/>
      <c r="I13" s="1151" t="s">
        <v>570</v>
      </c>
      <c r="J13" s="303"/>
      <c r="K13" s="184"/>
      <c r="L13" s="184"/>
      <c r="M13" s="184"/>
      <c r="N13" s="184"/>
      <c r="O13" s="184"/>
      <c r="P13" s="184"/>
      <c r="Q13" s="184"/>
      <c r="R13" s="184"/>
      <c r="S13" s="184"/>
      <c r="T13" s="184"/>
    </row>
    <row r="14" spans="1:20" s="162" customFormat="1" ht="18.75">
      <c r="A14" s="1150"/>
      <c r="B14" s="1150"/>
      <c r="C14" s="1150"/>
      <c r="D14" s="313"/>
      <c r="F14" s="307"/>
      <c r="G14" s="122" t="s">
        <v>3</v>
      </c>
      <c r="H14" s="312"/>
      <c r="I14" s="1151"/>
      <c r="J14" s="303"/>
      <c r="K14" s="184"/>
      <c r="L14" s="184"/>
      <c r="M14" s="184"/>
      <c r="N14" s="184"/>
      <c r="O14" s="184"/>
      <c r="P14" s="184"/>
      <c r="Q14" s="184"/>
      <c r="R14" s="184"/>
      <c r="S14" s="184"/>
      <c r="T14" s="184"/>
    </row>
    <row r="15" spans="1:20" s="162" customFormat="1" ht="18.75">
      <c r="A15" s="1150"/>
      <c r="B15" s="1150"/>
      <c r="C15" s="313"/>
      <c r="D15" s="313"/>
      <c r="F15" s="390"/>
      <c r="G15" s="166" t="s">
        <v>385</v>
      </c>
      <c r="H15" s="391"/>
      <c r="I15" s="392"/>
      <c r="J15" s="303"/>
      <c r="K15" s="184"/>
      <c r="L15" s="184"/>
      <c r="M15" s="184"/>
      <c r="N15" s="184"/>
      <c r="O15" s="184"/>
      <c r="P15" s="184"/>
      <c r="Q15" s="184"/>
      <c r="R15" s="184"/>
      <c r="S15" s="184"/>
      <c r="T15" s="184"/>
    </row>
    <row r="16" spans="1:20" s="162" customFormat="1" ht="18.75">
      <c r="A16" s="1150"/>
      <c r="B16" s="184"/>
      <c r="C16" s="184"/>
      <c r="D16" s="184"/>
      <c r="F16" s="307"/>
      <c r="G16" s="127" t="s">
        <v>488</v>
      </c>
      <c r="H16" s="308"/>
      <c r="I16" s="309"/>
      <c r="J16" s="303"/>
      <c r="K16" s="184"/>
      <c r="L16" s="184"/>
      <c r="M16" s="184"/>
      <c r="N16" s="184"/>
      <c r="O16" s="184"/>
      <c r="P16" s="184"/>
      <c r="Q16" s="184"/>
      <c r="R16" s="184"/>
      <c r="S16" s="184"/>
      <c r="T16" s="184"/>
    </row>
    <row r="17" spans="1:20" s="162" customFormat="1" ht="18.75">
      <c r="A17" s="184"/>
      <c r="B17" s="184"/>
      <c r="C17" s="184"/>
      <c r="D17" s="184"/>
      <c r="F17" s="307"/>
      <c r="G17" s="137" t="s">
        <v>487</v>
      </c>
      <c r="H17" s="308"/>
      <c r="I17" s="309"/>
      <c r="J17" s="303"/>
      <c r="K17" s="184"/>
      <c r="L17" s="184"/>
      <c r="M17" s="184"/>
      <c r="N17" s="184"/>
      <c r="O17" s="184"/>
      <c r="P17" s="184"/>
      <c r="Q17" s="184"/>
      <c r="R17" s="184"/>
      <c r="S17" s="184"/>
      <c r="T17" s="184"/>
    </row>
    <row r="18" spans="1:20" s="295" customFormat="1" ht="3" customHeight="1">
      <c r="A18" s="296"/>
      <c r="B18" s="296"/>
      <c r="C18" s="296"/>
      <c r="D18" s="296"/>
      <c r="F18" s="314"/>
      <c r="G18" s="315"/>
      <c r="H18" s="316"/>
      <c r="I18" s="317"/>
      <c r="J18" s="296"/>
      <c r="K18" s="296"/>
      <c r="L18" s="296"/>
      <c r="M18" s="296"/>
      <c r="N18" s="296"/>
      <c r="O18" s="296"/>
      <c r="P18" s="296"/>
      <c r="Q18" s="296"/>
      <c r="R18" s="296"/>
      <c r="S18" s="296"/>
      <c r="T18" s="296"/>
    </row>
    <row r="19" spans="1:20" s="295" customFormat="1" ht="15" customHeight="1">
      <c r="A19" s="296"/>
      <c r="B19" s="296"/>
      <c r="C19" s="296"/>
      <c r="D19" s="296"/>
      <c r="F19" s="294"/>
      <c r="G19" s="1145" t="s">
        <v>572</v>
      </c>
      <c r="H19" s="1145"/>
      <c r="I19" s="196"/>
      <c r="J19" s="296"/>
      <c r="K19" s="296"/>
      <c r="L19" s="296"/>
      <c r="M19" s="296"/>
      <c r="N19" s="296"/>
      <c r="O19" s="296"/>
      <c r="P19" s="296"/>
      <c r="Q19" s="296"/>
      <c r="R19" s="296"/>
      <c r="S19" s="296"/>
      <c r="T19" s="29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sheetPr codeName="modUpdTemplLogger">
    <tabColor indexed="24"/>
  </sheetPr>
  <dimension ref="A1:D35"/>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88" t="s">
        <v>67</v>
      </c>
      <c r="B1" s="88" t="s">
        <v>68</v>
      </c>
      <c r="C1" s="88" t="s">
        <v>69</v>
      </c>
      <c r="D1" s="10"/>
    </row>
    <row r="2" spans="1:4">
      <c r="A2" s="1079">
        <v>43801.715069444443</v>
      </c>
      <c r="B2" s="12" t="s">
        <v>752</v>
      </c>
      <c r="C2" s="12" t="s">
        <v>424</v>
      </c>
    </row>
    <row r="3" spans="1:4">
      <c r="A3" s="1079">
        <v>43801.715092592596</v>
      </c>
      <c r="B3" s="12" t="s">
        <v>753</v>
      </c>
      <c r="C3" s="12" t="s">
        <v>424</v>
      </c>
    </row>
    <row r="4" spans="1:4" ht="78.75">
      <c r="A4" s="1079">
        <v>43801.715092592596</v>
      </c>
      <c r="B4" s="12" t="s">
        <v>754</v>
      </c>
      <c r="C4" s="12" t="s">
        <v>424</v>
      </c>
    </row>
    <row r="5" spans="1:4">
      <c r="A5" s="1079">
        <v>43801.715092592596</v>
      </c>
      <c r="B5" s="12" t="s">
        <v>755</v>
      </c>
      <c r="C5" s="12" t="s">
        <v>424</v>
      </c>
    </row>
    <row r="6" spans="1:4">
      <c r="A6" s="1079">
        <v>43801.715127314812</v>
      </c>
      <c r="B6" s="12" t="s">
        <v>756</v>
      </c>
      <c r="C6" s="12" t="s">
        <v>424</v>
      </c>
    </row>
    <row r="7" spans="1:4">
      <c r="A7" s="1079">
        <v>43801.715451388889</v>
      </c>
      <c r="B7" s="12" t="s">
        <v>757</v>
      </c>
      <c r="C7" s="12" t="s">
        <v>424</v>
      </c>
    </row>
    <row r="8" spans="1:4">
      <c r="A8" s="1079">
        <v>43801.715462962966</v>
      </c>
      <c r="B8" s="12" t="s">
        <v>758</v>
      </c>
      <c r="C8" s="12" t="s">
        <v>424</v>
      </c>
    </row>
    <row r="9" spans="1:4">
      <c r="A9" s="1079">
        <v>43801.715474537035</v>
      </c>
      <c r="B9" s="12" t="s">
        <v>759</v>
      </c>
      <c r="C9" s="12" t="s">
        <v>424</v>
      </c>
    </row>
    <row r="10" spans="1:4" ht="33.75">
      <c r="A10" s="1079">
        <v>43801.715497685182</v>
      </c>
      <c r="B10" s="12" t="s">
        <v>760</v>
      </c>
      <c r="C10" s="12" t="s">
        <v>424</v>
      </c>
    </row>
    <row r="11" spans="1:4" ht="22.5">
      <c r="A11" s="1079">
        <v>43801.715543981481</v>
      </c>
      <c r="B11" s="12" t="s">
        <v>762</v>
      </c>
      <c r="C11" s="12" t="s">
        <v>424</v>
      </c>
    </row>
    <row r="12" spans="1:4">
      <c r="A12" s="1079">
        <v>44162.663148148145</v>
      </c>
      <c r="B12" s="12" t="s">
        <v>752</v>
      </c>
      <c r="C12" s="12" t="s">
        <v>424</v>
      </c>
    </row>
    <row r="13" spans="1:4">
      <c r="A13" s="1079">
        <v>44162.663159722222</v>
      </c>
      <c r="B13" s="12" t="s">
        <v>763</v>
      </c>
      <c r="C13" s="12" t="s">
        <v>424</v>
      </c>
    </row>
    <row r="14" spans="1:4">
      <c r="A14" s="1079">
        <v>44162.663263888891</v>
      </c>
      <c r="B14" s="12" t="s">
        <v>752</v>
      </c>
      <c r="C14" s="12" t="s">
        <v>424</v>
      </c>
    </row>
    <row r="15" spans="1:4">
      <c r="A15" s="1079">
        <v>44162.663275462961</v>
      </c>
      <c r="B15" s="12" t="s">
        <v>763</v>
      </c>
      <c r="C15" s="12" t="s">
        <v>424</v>
      </c>
    </row>
    <row r="16" spans="1:4">
      <c r="A16" s="1079">
        <v>44162.668310185189</v>
      </c>
      <c r="B16" s="12" t="s">
        <v>752</v>
      </c>
      <c r="C16" s="12" t="s">
        <v>424</v>
      </c>
    </row>
    <row r="17" spans="1:3">
      <c r="A17" s="1079">
        <v>44162.668333333335</v>
      </c>
      <c r="B17" s="12" t="s">
        <v>763</v>
      </c>
      <c r="C17" s="12" t="s">
        <v>424</v>
      </c>
    </row>
    <row r="18" spans="1:3">
      <c r="A18" s="1079">
        <v>44166.560277777775</v>
      </c>
      <c r="B18" s="12" t="s">
        <v>752</v>
      </c>
      <c r="C18" s="12" t="s">
        <v>424</v>
      </c>
    </row>
    <row r="19" spans="1:3">
      <c r="A19" s="1079">
        <v>44166.560312499998</v>
      </c>
      <c r="B19" s="12" t="s">
        <v>763</v>
      </c>
      <c r="C19" s="12" t="s">
        <v>424</v>
      </c>
    </row>
    <row r="20" spans="1:3">
      <c r="A20" s="1079">
        <v>44167.645532407405</v>
      </c>
      <c r="B20" s="12" t="s">
        <v>752</v>
      </c>
      <c r="C20" s="12" t="s">
        <v>424</v>
      </c>
    </row>
    <row r="21" spans="1:3">
      <c r="A21" s="1079">
        <v>44167.645555555559</v>
      </c>
      <c r="B21" s="12" t="s">
        <v>763</v>
      </c>
      <c r="C21" s="12" t="s">
        <v>424</v>
      </c>
    </row>
    <row r="22" spans="1:3">
      <c r="A22" s="1079">
        <v>44168.669918981483</v>
      </c>
      <c r="B22" s="12" t="s">
        <v>752</v>
      </c>
      <c r="C22" s="12" t="s">
        <v>424</v>
      </c>
    </row>
    <row r="23" spans="1:3">
      <c r="A23" s="1079">
        <v>44168.669953703706</v>
      </c>
      <c r="B23" s="12" t="s">
        <v>763</v>
      </c>
      <c r="C23" s="12" t="s">
        <v>424</v>
      </c>
    </row>
    <row r="24" spans="1:3">
      <c r="A24" s="1079">
        <v>44173.346388888887</v>
      </c>
      <c r="B24" s="12" t="s">
        <v>752</v>
      </c>
      <c r="C24" s="12" t="s">
        <v>424</v>
      </c>
    </row>
    <row r="25" spans="1:3">
      <c r="A25" s="1079">
        <v>44173.346412037034</v>
      </c>
      <c r="B25" s="12" t="s">
        <v>763</v>
      </c>
      <c r="C25" s="12" t="s">
        <v>424</v>
      </c>
    </row>
    <row r="26" spans="1:3">
      <c r="A26" s="1079">
        <v>44174.470219907409</v>
      </c>
      <c r="B26" s="12" t="s">
        <v>752</v>
      </c>
      <c r="C26" s="12" t="s">
        <v>424</v>
      </c>
    </row>
    <row r="27" spans="1:3">
      <c r="A27" s="1079">
        <v>44174.470243055555</v>
      </c>
      <c r="B27" s="12" t="s">
        <v>763</v>
      </c>
      <c r="C27" s="12" t="s">
        <v>424</v>
      </c>
    </row>
    <row r="28" spans="1:3">
      <c r="A28" s="1079">
        <v>44174.481481481482</v>
      </c>
      <c r="B28" s="12" t="s">
        <v>752</v>
      </c>
      <c r="C28" s="12" t="s">
        <v>424</v>
      </c>
    </row>
    <row r="29" spans="1:3">
      <c r="A29" s="1079">
        <v>44174.481504629628</v>
      </c>
      <c r="B29" s="12" t="s">
        <v>763</v>
      </c>
      <c r="C29" s="12" t="s">
        <v>424</v>
      </c>
    </row>
    <row r="30" spans="1:3">
      <c r="A30" s="1079">
        <v>44174.490937499999</v>
      </c>
      <c r="B30" s="12" t="s">
        <v>752</v>
      </c>
      <c r="C30" s="12" t="s">
        <v>424</v>
      </c>
    </row>
    <row r="31" spans="1:3">
      <c r="A31" s="1079">
        <v>44174.490960648145</v>
      </c>
      <c r="B31" s="12" t="s">
        <v>763</v>
      </c>
      <c r="C31" s="12" t="s">
        <v>424</v>
      </c>
    </row>
    <row r="32" spans="1:3">
      <c r="A32" s="1079">
        <v>44174.521203703705</v>
      </c>
      <c r="B32" s="12" t="s">
        <v>752</v>
      </c>
      <c r="C32" s="12" t="s">
        <v>424</v>
      </c>
    </row>
    <row r="33" spans="1:3">
      <c r="A33" s="1079">
        <v>44174.521226851852</v>
      </c>
      <c r="B33" s="12" t="s">
        <v>763</v>
      </c>
      <c r="C33" s="12" t="s">
        <v>424</v>
      </c>
    </row>
    <row r="34" spans="1:3">
      <c r="A34" s="1079">
        <v>44174.579722222225</v>
      </c>
      <c r="B34" s="12" t="s">
        <v>752</v>
      </c>
      <c r="C34" s="12" t="s">
        <v>424</v>
      </c>
    </row>
    <row r="35" spans="1:3">
      <c r="A35" s="1079">
        <v>44174.579745370371</v>
      </c>
      <c r="B35" s="12" t="s">
        <v>763</v>
      </c>
      <c r="C35" s="12" t="s">
        <v>424</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5" hidden="1" customWidth="1"/>
    <col min="7" max="8" width="9.140625" style="471" hidden="1" customWidth="1"/>
    <col min="9" max="9" width="3.7109375" style="448" customWidth="1"/>
    <col min="10" max="11" width="3.7109375" style="447" customWidth="1"/>
    <col min="12" max="12" width="12.7109375" style="441" customWidth="1"/>
    <col min="13" max="13" width="47.42578125" style="441" customWidth="1"/>
    <col min="14" max="14" width="2.7109375" style="441" hidden="1" customWidth="1"/>
    <col min="15" max="18" width="23.7109375" style="441" customWidth="1"/>
    <col min="19" max="19" width="11.7109375" style="441" customWidth="1"/>
    <col min="20" max="20" width="3.7109375" style="441" customWidth="1"/>
    <col min="21" max="21" width="11.7109375" style="441" customWidth="1"/>
    <col min="22" max="22" width="8.5703125" style="441" hidden="1" customWidth="1"/>
    <col min="23" max="23" width="4.7109375" style="441" customWidth="1"/>
    <col min="24" max="24" width="115.7109375" style="441" customWidth="1"/>
    <col min="25" max="25" width="10.5703125" style="973"/>
    <col min="26" max="29" width="10.5703125" style="465"/>
    <col min="30" max="246" width="10.5703125" style="441"/>
    <col min="247" max="254" width="0" style="441" hidden="1" customWidth="1"/>
    <col min="255" max="257" width="3.7109375" style="441" customWidth="1"/>
    <col min="258" max="258" width="12.7109375" style="441" customWidth="1"/>
    <col min="259" max="259" width="47.42578125" style="441" customWidth="1"/>
    <col min="260" max="260" width="0" style="441" hidden="1" customWidth="1"/>
    <col min="261" max="261" width="24.7109375" style="441" customWidth="1"/>
    <col min="262" max="262" width="14.7109375" style="441" customWidth="1"/>
    <col min="263" max="264" width="15.7109375" style="441" customWidth="1"/>
    <col min="265" max="265" width="11.7109375" style="441" customWidth="1"/>
    <col min="266" max="266" width="6.42578125" style="441" bestFit="1" customWidth="1"/>
    <col min="267" max="267" width="11.7109375" style="441" customWidth="1"/>
    <col min="268" max="268" width="0" style="441" hidden="1" customWidth="1"/>
    <col min="269" max="269" width="3.7109375" style="441" customWidth="1"/>
    <col min="270" max="270" width="11.140625" style="441" bestFit="1" customWidth="1"/>
    <col min="271" max="502" width="10.5703125" style="441"/>
    <col min="503" max="510" width="0" style="441" hidden="1" customWidth="1"/>
    <col min="511" max="513" width="3.7109375" style="441" customWidth="1"/>
    <col min="514" max="514" width="12.7109375" style="441" customWidth="1"/>
    <col min="515" max="515" width="47.42578125" style="441" customWidth="1"/>
    <col min="516" max="516" width="0" style="441" hidden="1" customWidth="1"/>
    <col min="517" max="517" width="24.7109375" style="441" customWidth="1"/>
    <col min="518" max="518" width="14.7109375" style="441" customWidth="1"/>
    <col min="519" max="520" width="15.7109375" style="441" customWidth="1"/>
    <col min="521" max="521" width="11.7109375" style="441" customWidth="1"/>
    <col min="522" max="522" width="6.42578125" style="441" bestFit="1" customWidth="1"/>
    <col min="523" max="523" width="11.7109375" style="441" customWidth="1"/>
    <col min="524" max="524" width="0" style="441" hidden="1" customWidth="1"/>
    <col min="525" max="525" width="3.7109375" style="441" customWidth="1"/>
    <col min="526" max="526" width="11.140625" style="441" bestFit="1" customWidth="1"/>
    <col min="527" max="758" width="10.5703125" style="441"/>
    <col min="759" max="766" width="0" style="441" hidden="1" customWidth="1"/>
    <col min="767" max="769" width="3.7109375" style="441" customWidth="1"/>
    <col min="770" max="770" width="12.7109375" style="441" customWidth="1"/>
    <col min="771" max="771" width="47.42578125" style="441" customWidth="1"/>
    <col min="772" max="772" width="0" style="441" hidden="1" customWidth="1"/>
    <col min="773" max="773" width="24.7109375" style="441" customWidth="1"/>
    <col min="774" max="774" width="14.7109375" style="441" customWidth="1"/>
    <col min="775" max="776" width="15.7109375" style="441" customWidth="1"/>
    <col min="777" max="777" width="11.7109375" style="441" customWidth="1"/>
    <col min="778" max="778" width="6.42578125" style="441" bestFit="1" customWidth="1"/>
    <col min="779" max="779" width="11.7109375" style="441" customWidth="1"/>
    <col min="780" max="780" width="0" style="441" hidden="1" customWidth="1"/>
    <col min="781" max="781" width="3.7109375" style="441" customWidth="1"/>
    <col min="782" max="782" width="11.140625" style="441" bestFit="1" customWidth="1"/>
    <col min="783" max="1014" width="10.5703125" style="441"/>
    <col min="1015" max="1022" width="0" style="441" hidden="1" customWidth="1"/>
    <col min="1023" max="1025" width="3.7109375" style="441" customWidth="1"/>
    <col min="1026" max="1026" width="12.7109375" style="441" customWidth="1"/>
    <col min="1027" max="1027" width="47.42578125" style="441" customWidth="1"/>
    <col min="1028" max="1028" width="0" style="441" hidden="1" customWidth="1"/>
    <col min="1029" max="1029" width="24.7109375" style="441" customWidth="1"/>
    <col min="1030" max="1030" width="14.7109375" style="441" customWidth="1"/>
    <col min="1031" max="1032" width="15.7109375" style="441" customWidth="1"/>
    <col min="1033" max="1033" width="11.7109375" style="441" customWidth="1"/>
    <col min="1034" max="1034" width="6.42578125" style="441" bestFit="1" customWidth="1"/>
    <col min="1035" max="1035" width="11.7109375" style="441" customWidth="1"/>
    <col min="1036" max="1036" width="0" style="441" hidden="1" customWidth="1"/>
    <col min="1037" max="1037" width="3.7109375" style="441" customWidth="1"/>
    <col min="1038" max="1038" width="11.140625" style="441" bestFit="1" customWidth="1"/>
    <col min="1039" max="1270" width="10.5703125" style="441"/>
    <col min="1271" max="1278" width="0" style="441" hidden="1" customWidth="1"/>
    <col min="1279" max="1281" width="3.7109375" style="441" customWidth="1"/>
    <col min="1282" max="1282" width="12.7109375" style="441" customWidth="1"/>
    <col min="1283" max="1283" width="47.42578125" style="441" customWidth="1"/>
    <col min="1284" max="1284" width="0" style="441" hidden="1" customWidth="1"/>
    <col min="1285" max="1285" width="24.7109375" style="441" customWidth="1"/>
    <col min="1286" max="1286" width="14.7109375" style="441" customWidth="1"/>
    <col min="1287" max="1288" width="15.7109375" style="441" customWidth="1"/>
    <col min="1289" max="1289" width="11.7109375" style="441" customWidth="1"/>
    <col min="1290" max="1290" width="6.42578125" style="441" bestFit="1" customWidth="1"/>
    <col min="1291" max="1291" width="11.7109375" style="441" customWidth="1"/>
    <col min="1292" max="1292" width="0" style="441" hidden="1" customWidth="1"/>
    <col min="1293" max="1293" width="3.7109375" style="441" customWidth="1"/>
    <col min="1294" max="1294" width="11.140625" style="441" bestFit="1" customWidth="1"/>
    <col min="1295" max="1526" width="10.5703125" style="441"/>
    <col min="1527" max="1534" width="0" style="441" hidden="1" customWidth="1"/>
    <col min="1535" max="1537" width="3.7109375" style="441" customWidth="1"/>
    <col min="1538" max="1538" width="12.7109375" style="441" customWidth="1"/>
    <col min="1539" max="1539" width="47.42578125" style="441" customWidth="1"/>
    <col min="1540" max="1540" width="0" style="441" hidden="1" customWidth="1"/>
    <col min="1541" max="1541" width="24.7109375" style="441" customWidth="1"/>
    <col min="1542" max="1542" width="14.7109375" style="441" customWidth="1"/>
    <col min="1543" max="1544" width="15.7109375" style="441" customWidth="1"/>
    <col min="1545" max="1545" width="11.7109375" style="441" customWidth="1"/>
    <col min="1546" max="1546" width="6.42578125" style="441" bestFit="1" customWidth="1"/>
    <col min="1547" max="1547" width="11.7109375" style="441" customWidth="1"/>
    <col min="1548" max="1548" width="0" style="441" hidden="1" customWidth="1"/>
    <col min="1549" max="1549" width="3.7109375" style="441" customWidth="1"/>
    <col min="1550" max="1550" width="11.140625" style="441" bestFit="1" customWidth="1"/>
    <col min="1551" max="1782" width="10.5703125" style="441"/>
    <col min="1783" max="1790" width="0" style="441" hidden="1" customWidth="1"/>
    <col min="1791" max="1793" width="3.7109375" style="441" customWidth="1"/>
    <col min="1794" max="1794" width="12.7109375" style="441" customWidth="1"/>
    <col min="1795" max="1795" width="47.42578125" style="441" customWidth="1"/>
    <col min="1796" max="1796" width="0" style="441" hidden="1" customWidth="1"/>
    <col min="1797" max="1797" width="24.7109375" style="441" customWidth="1"/>
    <col min="1798" max="1798" width="14.7109375" style="441" customWidth="1"/>
    <col min="1799" max="1800" width="15.7109375" style="441" customWidth="1"/>
    <col min="1801" max="1801" width="11.7109375" style="441" customWidth="1"/>
    <col min="1802" max="1802" width="6.42578125" style="441" bestFit="1" customWidth="1"/>
    <col min="1803" max="1803" width="11.7109375" style="441" customWidth="1"/>
    <col min="1804" max="1804" width="0" style="441" hidden="1" customWidth="1"/>
    <col min="1805" max="1805" width="3.7109375" style="441" customWidth="1"/>
    <col min="1806" max="1806" width="11.140625" style="441" bestFit="1" customWidth="1"/>
    <col min="1807" max="2038" width="10.5703125" style="441"/>
    <col min="2039" max="2046" width="0" style="441" hidden="1" customWidth="1"/>
    <col min="2047" max="2049" width="3.7109375" style="441" customWidth="1"/>
    <col min="2050" max="2050" width="12.7109375" style="441" customWidth="1"/>
    <col min="2051" max="2051" width="47.42578125" style="441" customWidth="1"/>
    <col min="2052" max="2052" width="0" style="441" hidden="1" customWidth="1"/>
    <col min="2053" max="2053" width="24.7109375" style="441" customWidth="1"/>
    <col min="2054" max="2054" width="14.7109375" style="441" customWidth="1"/>
    <col min="2055" max="2056" width="15.7109375" style="441" customWidth="1"/>
    <col min="2057" max="2057" width="11.7109375" style="441" customWidth="1"/>
    <col min="2058" max="2058" width="6.42578125" style="441" bestFit="1" customWidth="1"/>
    <col min="2059" max="2059" width="11.7109375" style="441" customWidth="1"/>
    <col min="2060" max="2060" width="0" style="441" hidden="1" customWidth="1"/>
    <col min="2061" max="2061" width="3.7109375" style="441" customWidth="1"/>
    <col min="2062" max="2062" width="11.140625" style="441" bestFit="1" customWidth="1"/>
    <col min="2063" max="2294" width="10.5703125" style="441"/>
    <col min="2295" max="2302" width="0" style="441" hidden="1" customWidth="1"/>
    <col min="2303" max="2305" width="3.7109375" style="441" customWidth="1"/>
    <col min="2306" max="2306" width="12.7109375" style="441" customWidth="1"/>
    <col min="2307" max="2307" width="47.42578125" style="441" customWidth="1"/>
    <col min="2308" max="2308" width="0" style="441" hidden="1" customWidth="1"/>
    <col min="2309" max="2309" width="24.7109375" style="441" customWidth="1"/>
    <col min="2310" max="2310" width="14.7109375" style="441" customWidth="1"/>
    <col min="2311" max="2312" width="15.7109375" style="441" customWidth="1"/>
    <col min="2313" max="2313" width="11.7109375" style="441" customWidth="1"/>
    <col min="2314" max="2314" width="6.42578125" style="441" bestFit="1" customWidth="1"/>
    <col min="2315" max="2315" width="11.7109375" style="441" customWidth="1"/>
    <col min="2316" max="2316" width="0" style="441" hidden="1" customWidth="1"/>
    <col min="2317" max="2317" width="3.7109375" style="441" customWidth="1"/>
    <col min="2318" max="2318" width="11.140625" style="441" bestFit="1" customWidth="1"/>
    <col min="2319" max="2550" width="10.5703125" style="441"/>
    <col min="2551" max="2558" width="0" style="441" hidden="1" customWidth="1"/>
    <col min="2559" max="2561" width="3.7109375" style="441" customWidth="1"/>
    <col min="2562" max="2562" width="12.7109375" style="441" customWidth="1"/>
    <col min="2563" max="2563" width="47.42578125" style="441" customWidth="1"/>
    <col min="2564" max="2564" width="0" style="441" hidden="1" customWidth="1"/>
    <col min="2565" max="2565" width="24.7109375" style="441" customWidth="1"/>
    <col min="2566" max="2566" width="14.7109375" style="441" customWidth="1"/>
    <col min="2567" max="2568" width="15.7109375" style="441" customWidth="1"/>
    <col min="2569" max="2569" width="11.7109375" style="441" customWidth="1"/>
    <col min="2570" max="2570" width="6.42578125" style="441" bestFit="1" customWidth="1"/>
    <col min="2571" max="2571" width="11.7109375" style="441" customWidth="1"/>
    <col min="2572" max="2572" width="0" style="441" hidden="1" customWidth="1"/>
    <col min="2573" max="2573" width="3.7109375" style="441" customWidth="1"/>
    <col min="2574" max="2574" width="11.140625" style="441" bestFit="1" customWidth="1"/>
    <col min="2575" max="2806" width="10.5703125" style="441"/>
    <col min="2807" max="2814" width="0" style="441" hidden="1" customWidth="1"/>
    <col min="2815" max="2817" width="3.7109375" style="441" customWidth="1"/>
    <col min="2818" max="2818" width="12.7109375" style="441" customWidth="1"/>
    <col min="2819" max="2819" width="47.42578125" style="441" customWidth="1"/>
    <col min="2820" max="2820" width="0" style="441" hidden="1" customWidth="1"/>
    <col min="2821" max="2821" width="24.7109375" style="441" customWidth="1"/>
    <col min="2822" max="2822" width="14.7109375" style="441" customWidth="1"/>
    <col min="2823" max="2824" width="15.7109375" style="441" customWidth="1"/>
    <col min="2825" max="2825" width="11.7109375" style="441" customWidth="1"/>
    <col min="2826" max="2826" width="6.42578125" style="441" bestFit="1" customWidth="1"/>
    <col min="2827" max="2827" width="11.7109375" style="441" customWidth="1"/>
    <col min="2828" max="2828" width="0" style="441" hidden="1" customWidth="1"/>
    <col min="2829" max="2829" width="3.7109375" style="441" customWidth="1"/>
    <col min="2830" max="2830" width="11.140625" style="441" bestFit="1" customWidth="1"/>
    <col min="2831" max="3062" width="10.5703125" style="441"/>
    <col min="3063" max="3070" width="0" style="441" hidden="1" customWidth="1"/>
    <col min="3071" max="3073" width="3.7109375" style="441" customWidth="1"/>
    <col min="3074" max="3074" width="12.7109375" style="441" customWidth="1"/>
    <col min="3075" max="3075" width="47.42578125" style="441" customWidth="1"/>
    <col min="3076" max="3076" width="0" style="441" hidden="1" customWidth="1"/>
    <col min="3077" max="3077" width="24.7109375" style="441" customWidth="1"/>
    <col min="3078" max="3078" width="14.7109375" style="441" customWidth="1"/>
    <col min="3079" max="3080" width="15.7109375" style="441" customWidth="1"/>
    <col min="3081" max="3081" width="11.7109375" style="441" customWidth="1"/>
    <col min="3082" max="3082" width="6.42578125" style="441" bestFit="1" customWidth="1"/>
    <col min="3083" max="3083" width="11.7109375" style="441" customWidth="1"/>
    <col min="3084" max="3084" width="0" style="441" hidden="1" customWidth="1"/>
    <col min="3085" max="3085" width="3.7109375" style="441" customWidth="1"/>
    <col min="3086" max="3086" width="11.140625" style="441" bestFit="1" customWidth="1"/>
    <col min="3087" max="3318" width="10.5703125" style="441"/>
    <col min="3319" max="3326" width="0" style="441" hidden="1" customWidth="1"/>
    <col min="3327" max="3329" width="3.7109375" style="441" customWidth="1"/>
    <col min="3330" max="3330" width="12.7109375" style="441" customWidth="1"/>
    <col min="3331" max="3331" width="47.42578125" style="441" customWidth="1"/>
    <col min="3332" max="3332" width="0" style="441" hidden="1" customWidth="1"/>
    <col min="3333" max="3333" width="24.7109375" style="441" customWidth="1"/>
    <col min="3334" max="3334" width="14.7109375" style="441" customWidth="1"/>
    <col min="3335" max="3336" width="15.7109375" style="441" customWidth="1"/>
    <col min="3337" max="3337" width="11.7109375" style="441" customWidth="1"/>
    <col min="3338" max="3338" width="6.42578125" style="441" bestFit="1" customWidth="1"/>
    <col min="3339" max="3339" width="11.7109375" style="441" customWidth="1"/>
    <col min="3340" max="3340" width="0" style="441" hidden="1" customWidth="1"/>
    <col min="3341" max="3341" width="3.7109375" style="441" customWidth="1"/>
    <col min="3342" max="3342" width="11.140625" style="441" bestFit="1" customWidth="1"/>
    <col min="3343" max="3574" width="10.5703125" style="441"/>
    <col min="3575" max="3582" width="0" style="441" hidden="1" customWidth="1"/>
    <col min="3583" max="3585" width="3.7109375" style="441" customWidth="1"/>
    <col min="3586" max="3586" width="12.7109375" style="441" customWidth="1"/>
    <col min="3587" max="3587" width="47.42578125" style="441" customWidth="1"/>
    <col min="3588" max="3588" width="0" style="441" hidden="1" customWidth="1"/>
    <col min="3589" max="3589" width="24.7109375" style="441" customWidth="1"/>
    <col min="3590" max="3590" width="14.7109375" style="441" customWidth="1"/>
    <col min="3591" max="3592" width="15.7109375" style="441" customWidth="1"/>
    <col min="3593" max="3593" width="11.7109375" style="441" customWidth="1"/>
    <col min="3594" max="3594" width="6.42578125" style="441" bestFit="1" customWidth="1"/>
    <col min="3595" max="3595" width="11.7109375" style="441" customWidth="1"/>
    <col min="3596" max="3596" width="0" style="441" hidden="1" customWidth="1"/>
    <col min="3597" max="3597" width="3.7109375" style="441" customWidth="1"/>
    <col min="3598" max="3598" width="11.140625" style="441" bestFit="1" customWidth="1"/>
    <col min="3599" max="3830" width="10.5703125" style="441"/>
    <col min="3831" max="3838" width="0" style="441" hidden="1" customWidth="1"/>
    <col min="3839" max="3841" width="3.7109375" style="441" customWidth="1"/>
    <col min="3842" max="3842" width="12.7109375" style="441" customWidth="1"/>
    <col min="3843" max="3843" width="47.42578125" style="441" customWidth="1"/>
    <col min="3844" max="3844" width="0" style="441" hidden="1" customWidth="1"/>
    <col min="3845" max="3845" width="24.7109375" style="441" customWidth="1"/>
    <col min="3846" max="3846" width="14.7109375" style="441" customWidth="1"/>
    <col min="3847" max="3848" width="15.7109375" style="441" customWidth="1"/>
    <col min="3849" max="3849" width="11.7109375" style="441" customWidth="1"/>
    <col min="3850" max="3850" width="6.42578125" style="441" bestFit="1" customWidth="1"/>
    <col min="3851" max="3851" width="11.7109375" style="441" customWidth="1"/>
    <col min="3852" max="3852" width="0" style="441" hidden="1" customWidth="1"/>
    <col min="3853" max="3853" width="3.7109375" style="441" customWidth="1"/>
    <col min="3854" max="3854" width="11.140625" style="441" bestFit="1" customWidth="1"/>
    <col min="3855" max="4086" width="10.5703125" style="441"/>
    <col min="4087" max="4094" width="0" style="441" hidden="1" customWidth="1"/>
    <col min="4095" max="4097" width="3.7109375" style="441" customWidth="1"/>
    <col min="4098" max="4098" width="12.7109375" style="441" customWidth="1"/>
    <col min="4099" max="4099" width="47.42578125" style="441" customWidth="1"/>
    <col min="4100" max="4100" width="0" style="441" hidden="1" customWidth="1"/>
    <col min="4101" max="4101" width="24.7109375" style="441" customWidth="1"/>
    <col min="4102" max="4102" width="14.7109375" style="441" customWidth="1"/>
    <col min="4103" max="4104" width="15.7109375" style="441" customWidth="1"/>
    <col min="4105" max="4105" width="11.7109375" style="441" customWidth="1"/>
    <col min="4106" max="4106" width="6.42578125" style="441" bestFit="1" customWidth="1"/>
    <col min="4107" max="4107" width="11.7109375" style="441" customWidth="1"/>
    <col min="4108" max="4108" width="0" style="441" hidden="1" customWidth="1"/>
    <col min="4109" max="4109" width="3.7109375" style="441" customWidth="1"/>
    <col min="4110" max="4110" width="11.140625" style="441" bestFit="1" customWidth="1"/>
    <col min="4111" max="4342" width="10.5703125" style="441"/>
    <col min="4343" max="4350" width="0" style="441" hidden="1" customWidth="1"/>
    <col min="4351" max="4353" width="3.7109375" style="441" customWidth="1"/>
    <col min="4354" max="4354" width="12.7109375" style="441" customWidth="1"/>
    <col min="4355" max="4355" width="47.42578125" style="441" customWidth="1"/>
    <col min="4356" max="4356" width="0" style="441" hidden="1" customWidth="1"/>
    <col min="4357" max="4357" width="24.7109375" style="441" customWidth="1"/>
    <col min="4358" max="4358" width="14.7109375" style="441" customWidth="1"/>
    <col min="4359" max="4360" width="15.7109375" style="441" customWidth="1"/>
    <col min="4361" max="4361" width="11.7109375" style="441" customWidth="1"/>
    <col min="4362" max="4362" width="6.42578125" style="441" bestFit="1" customWidth="1"/>
    <col min="4363" max="4363" width="11.7109375" style="441" customWidth="1"/>
    <col min="4364" max="4364" width="0" style="441" hidden="1" customWidth="1"/>
    <col min="4365" max="4365" width="3.7109375" style="441" customWidth="1"/>
    <col min="4366" max="4366" width="11.140625" style="441" bestFit="1" customWidth="1"/>
    <col min="4367" max="4598" width="10.5703125" style="441"/>
    <col min="4599" max="4606" width="0" style="441" hidden="1" customWidth="1"/>
    <col min="4607" max="4609" width="3.7109375" style="441" customWidth="1"/>
    <col min="4610" max="4610" width="12.7109375" style="441" customWidth="1"/>
    <col min="4611" max="4611" width="47.42578125" style="441" customWidth="1"/>
    <col min="4612" max="4612" width="0" style="441" hidden="1" customWidth="1"/>
    <col min="4613" max="4613" width="24.7109375" style="441" customWidth="1"/>
    <col min="4614" max="4614" width="14.7109375" style="441" customWidth="1"/>
    <col min="4615" max="4616" width="15.7109375" style="441" customWidth="1"/>
    <col min="4617" max="4617" width="11.7109375" style="441" customWidth="1"/>
    <col min="4618" max="4618" width="6.42578125" style="441" bestFit="1" customWidth="1"/>
    <col min="4619" max="4619" width="11.7109375" style="441" customWidth="1"/>
    <col min="4620" max="4620" width="0" style="441" hidden="1" customWidth="1"/>
    <col min="4621" max="4621" width="3.7109375" style="441" customWidth="1"/>
    <col min="4622" max="4622" width="11.140625" style="441" bestFit="1" customWidth="1"/>
    <col min="4623" max="4854" width="10.5703125" style="441"/>
    <col min="4855" max="4862" width="0" style="441" hidden="1" customWidth="1"/>
    <col min="4863" max="4865" width="3.7109375" style="441" customWidth="1"/>
    <col min="4866" max="4866" width="12.7109375" style="441" customWidth="1"/>
    <col min="4867" max="4867" width="47.42578125" style="441" customWidth="1"/>
    <col min="4868" max="4868" width="0" style="441" hidden="1" customWidth="1"/>
    <col min="4869" max="4869" width="24.7109375" style="441" customWidth="1"/>
    <col min="4870" max="4870" width="14.7109375" style="441" customWidth="1"/>
    <col min="4871" max="4872" width="15.7109375" style="441" customWidth="1"/>
    <col min="4873" max="4873" width="11.7109375" style="441" customWidth="1"/>
    <col min="4874" max="4874" width="6.42578125" style="441" bestFit="1" customWidth="1"/>
    <col min="4875" max="4875" width="11.7109375" style="441" customWidth="1"/>
    <col min="4876" max="4876" width="0" style="441" hidden="1" customWidth="1"/>
    <col min="4877" max="4877" width="3.7109375" style="441" customWidth="1"/>
    <col min="4878" max="4878" width="11.140625" style="441" bestFit="1" customWidth="1"/>
    <col min="4879" max="5110" width="10.5703125" style="441"/>
    <col min="5111" max="5118" width="0" style="441" hidden="1" customWidth="1"/>
    <col min="5119" max="5121" width="3.7109375" style="441" customWidth="1"/>
    <col min="5122" max="5122" width="12.7109375" style="441" customWidth="1"/>
    <col min="5123" max="5123" width="47.42578125" style="441" customWidth="1"/>
    <col min="5124" max="5124" width="0" style="441" hidden="1" customWidth="1"/>
    <col min="5125" max="5125" width="24.7109375" style="441" customWidth="1"/>
    <col min="5126" max="5126" width="14.7109375" style="441" customWidth="1"/>
    <col min="5127" max="5128" width="15.7109375" style="441" customWidth="1"/>
    <col min="5129" max="5129" width="11.7109375" style="441" customWidth="1"/>
    <col min="5130" max="5130" width="6.42578125" style="441" bestFit="1" customWidth="1"/>
    <col min="5131" max="5131" width="11.7109375" style="441" customWidth="1"/>
    <col min="5132" max="5132" width="0" style="441" hidden="1" customWidth="1"/>
    <col min="5133" max="5133" width="3.7109375" style="441" customWidth="1"/>
    <col min="5134" max="5134" width="11.140625" style="441" bestFit="1" customWidth="1"/>
    <col min="5135" max="5366" width="10.5703125" style="441"/>
    <col min="5367" max="5374" width="0" style="441" hidden="1" customWidth="1"/>
    <col min="5375" max="5377" width="3.7109375" style="441" customWidth="1"/>
    <col min="5378" max="5378" width="12.7109375" style="441" customWidth="1"/>
    <col min="5379" max="5379" width="47.42578125" style="441" customWidth="1"/>
    <col min="5380" max="5380" width="0" style="441" hidden="1" customWidth="1"/>
    <col min="5381" max="5381" width="24.7109375" style="441" customWidth="1"/>
    <col min="5382" max="5382" width="14.7109375" style="441" customWidth="1"/>
    <col min="5383" max="5384" width="15.7109375" style="441" customWidth="1"/>
    <col min="5385" max="5385" width="11.7109375" style="441" customWidth="1"/>
    <col min="5386" max="5386" width="6.42578125" style="441" bestFit="1" customWidth="1"/>
    <col min="5387" max="5387" width="11.7109375" style="441" customWidth="1"/>
    <col min="5388" max="5388" width="0" style="441" hidden="1" customWidth="1"/>
    <col min="5389" max="5389" width="3.7109375" style="441" customWidth="1"/>
    <col min="5390" max="5390" width="11.140625" style="441" bestFit="1" customWidth="1"/>
    <col min="5391" max="5622" width="10.5703125" style="441"/>
    <col min="5623" max="5630" width="0" style="441" hidden="1" customWidth="1"/>
    <col min="5631" max="5633" width="3.7109375" style="441" customWidth="1"/>
    <col min="5634" max="5634" width="12.7109375" style="441" customWidth="1"/>
    <col min="5635" max="5635" width="47.42578125" style="441" customWidth="1"/>
    <col min="5636" max="5636" width="0" style="441" hidden="1" customWidth="1"/>
    <col min="5637" max="5637" width="24.7109375" style="441" customWidth="1"/>
    <col min="5638" max="5638" width="14.7109375" style="441" customWidth="1"/>
    <col min="5639" max="5640" width="15.7109375" style="441" customWidth="1"/>
    <col min="5641" max="5641" width="11.7109375" style="441" customWidth="1"/>
    <col min="5642" max="5642" width="6.42578125" style="441" bestFit="1" customWidth="1"/>
    <col min="5643" max="5643" width="11.7109375" style="441" customWidth="1"/>
    <col min="5644" max="5644" width="0" style="441" hidden="1" customWidth="1"/>
    <col min="5645" max="5645" width="3.7109375" style="441" customWidth="1"/>
    <col min="5646" max="5646" width="11.140625" style="441" bestFit="1" customWidth="1"/>
    <col min="5647" max="5878" width="10.5703125" style="441"/>
    <col min="5879" max="5886" width="0" style="441" hidden="1" customWidth="1"/>
    <col min="5887" max="5889" width="3.7109375" style="441" customWidth="1"/>
    <col min="5890" max="5890" width="12.7109375" style="441" customWidth="1"/>
    <col min="5891" max="5891" width="47.42578125" style="441" customWidth="1"/>
    <col min="5892" max="5892" width="0" style="441" hidden="1" customWidth="1"/>
    <col min="5893" max="5893" width="24.7109375" style="441" customWidth="1"/>
    <col min="5894" max="5894" width="14.7109375" style="441" customWidth="1"/>
    <col min="5895" max="5896" width="15.7109375" style="441" customWidth="1"/>
    <col min="5897" max="5897" width="11.7109375" style="441" customWidth="1"/>
    <col min="5898" max="5898" width="6.42578125" style="441" bestFit="1" customWidth="1"/>
    <col min="5899" max="5899" width="11.7109375" style="441" customWidth="1"/>
    <col min="5900" max="5900" width="0" style="441" hidden="1" customWidth="1"/>
    <col min="5901" max="5901" width="3.7109375" style="441" customWidth="1"/>
    <col min="5902" max="5902" width="11.140625" style="441" bestFit="1" customWidth="1"/>
    <col min="5903" max="6134" width="10.5703125" style="441"/>
    <col min="6135" max="6142" width="0" style="441" hidden="1" customWidth="1"/>
    <col min="6143" max="6145" width="3.7109375" style="441" customWidth="1"/>
    <col min="6146" max="6146" width="12.7109375" style="441" customWidth="1"/>
    <col min="6147" max="6147" width="47.42578125" style="441" customWidth="1"/>
    <col min="6148" max="6148" width="0" style="441" hidden="1" customWidth="1"/>
    <col min="6149" max="6149" width="24.7109375" style="441" customWidth="1"/>
    <col min="6150" max="6150" width="14.7109375" style="441" customWidth="1"/>
    <col min="6151" max="6152" width="15.7109375" style="441" customWidth="1"/>
    <col min="6153" max="6153" width="11.7109375" style="441" customWidth="1"/>
    <col min="6154" max="6154" width="6.42578125" style="441" bestFit="1" customWidth="1"/>
    <col min="6155" max="6155" width="11.7109375" style="441" customWidth="1"/>
    <col min="6156" max="6156" width="0" style="441" hidden="1" customWidth="1"/>
    <col min="6157" max="6157" width="3.7109375" style="441" customWidth="1"/>
    <col min="6158" max="6158" width="11.140625" style="441" bestFit="1" customWidth="1"/>
    <col min="6159" max="6390" width="10.5703125" style="441"/>
    <col min="6391" max="6398" width="0" style="441" hidden="1" customWidth="1"/>
    <col min="6399" max="6401" width="3.7109375" style="441" customWidth="1"/>
    <col min="6402" max="6402" width="12.7109375" style="441" customWidth="1"/>
    <col min="6403" max="6403" width="47.42578125" style="441" customWidth="1"/>
    <col min="6404" max="6404" width="0" style="441" hidden="1" customWidth="1"/>
    <col min="6405" max="6405" width="24.7109375" style="441" customWidth="1"/>
    <col min="6406" max="6406" width="14.7109375" style="441" customWidth="1"/>
    <col min="6407" max="6408" width="15.7109375" style="441" customWidth="1"/>
    <col min="6409" max="6409" width="11.7109375" style="441" customWidth="1"/>
    <col min="6410" max="6410" width="6.42578125" style="441" bestFit="1" customWidth="1"/>
    <col min="6411" max="6411" width="11.7109375" style="441" customWidth="1"/>
    <col min="6412" max="6412" width="0" style="441" hidden="1" customWidth="1"/>
    <col min="6413" max="6413" width="3.7109375" style="441" customWidth="1"/>
    <col min="6414" max="6414" width="11.140625" style="441" bestFit="1" customWidth="1"/>
    <col min="6415" max="6646" width="10.5703125" style="441"/>
    <col min="6647" max="6654" width="0" style="441" hidden="1" customWidth="1"/>
    <col min="6655" max="6657" width="3.7109375" style="441" customWidth="1"/>
    <col min="6658" max="6658" width="12.7109375" style="441" customWidth="1"/>
    <col min="6659" max="6659" width="47.42578125" style="441" customWidth="1"/>
    <col min="6660" max="6660" width="0" style="441" hidden="1" customWidth="1"/>
    <col min="6661" max="6661" width="24.7109375" style="441" customWidth="1"/>
    <col min="6662" max="6662" width="14.7109375" style="441" customWidth="1"/>
    <col min="6663" max="6664" width="15.7109375" style="441" customWidth="1"/>
    <col min="6665" max="6665" width="11.7109375" style="441" customWidth="1"/>
    <col min="6666" max="6666" width="6.42578125" style="441" bestFit="1" customWidth="1"/>
    <col min="6667" max="6667" width="11.7109375" style="441" customWidth="1"/>
    <col min="6668" max="6668" width="0" style="441" hidden="1" customWidth="1"/>
    <col min="6669" max="6669" width="3.7109375" style="441" customWidth="1"/>
    <col min="6670" max="6670" width="11.140625" style="441" bestFit="1" customWidth="1"/>
    <col min="6671" max="6902" width="10.5703125" style="441"/>
    <col min="6903" max="6910" width="0" style="441" hidden="1" customWidth="1"/>
    <col min="6911" max="6913" width="3.7109375" style="441" customWidth="1"/>
    <col min="6914" max="6914" width="12.7109375" style="441" customWidth="1"/>
    <col min="6915" max="6915" width="47.42578125" style="441" customWidth="1"/>
    <col min="6916" max="6916" width="0" style="441" hidden="1" customWidth="1"/>
    <col min="6917" max="6917" width="24.7109375" style="441" customWidth="1"/>
    <col min="6918" max="6918" width="14.7109375" style="441" customWidth="1"/>
    <col min="6919" max="6920" width="15.7109375" style="441" customWidth="1"/>
    <col min="6921" max="6921" width="11.7109375" style="441" customWidth="1"/>
    <col min="6922" max="6922" width="6.42578125" style="441" bestFit="1" customWidth="1"/>
    <col min="6923" max="6923" width="11.7109375" style="441" customWidth="1"/>
    <col min="6924" max="6924" width="0" style="441" hidden="1" customWidth="1"/>
    <col min="6925" max="6925" width="3.7109375" style="441" customWidth="1"/>
    <col min="6926" max="6926" width="11.140625" style="441" bestFit="1" customWidth="1"/>
    <col min="6927" max="7158" width="10.5703125" style="441"/>
    <col min="7159" max="7166" width="0" style="441" hidden="1" customWidth="1"/>
    <col min="7167" max="7169" width="3.7109375" style="441" customWidth="1"/>
    <col min="7170" max="7170" width="12.7109375" style="441" customWidth="1"/>
    <col min="7171" max="7171" width="47.42578125" style="441" customWidth="1"/>
    <col min="7172" max="7172" width="0" style="441" hidden="1" customWidth="1"/>
    <col min="7173" max="7173" width="24.7109375" style="441" customWidth="1"/>
    <col min="7174" max="7174" width="14.7109375" style="441" customWidth="1"/>
    <col min="7175" max="7176" width="15.7109375" style="441" customWidth="1"/>
    <col min="7177" max="7177" width="11.7109375" style="441" customWidth="1"/>
    <col min="7178" max="7178" width="6.42578125" style="441" bestFit="1" customWidth="1"/>
    <col min="7179" max="7179" width="11.7109375" style="441" customWidth="1"/>
    <col min="7180" max="7180" width="0" style="441" hidden="1" customWidth="1"/>
    <col min="7181" max="7181" width="3.7109375" style="441" customWidth="1"/>
    <col min="7182" max="7182" width="11.140625" style="441" bestFit="1" customWidth="1"/>
    <col min="7183" max="7414" width="10.5703125" style="441"/>
    <col min="7415" max="7422" width="0" style="441" hidden="1" customWidth="1"/>
    <col min="7423" max="7425" width="3.7109375" style="441" customWidth="1"/>
    <col min="7426" max="7426" width="12.7109375" style="441" customWidth="1"/>
    <col min="7427" max="7427" width="47.42578125" style="441" customWidth="1"/>
    <col min="7428" max="7428" width="0" style="441" hidden="1" customWidth="1"/>
    <col min="7429" max="7429" width="24.7109375" style="441" customWidth="1"/>
    <col min="7430" max="7430" width="14.7109375" style="441" customWidth="1"/>
    <col min="7431" max="7432" width="15.7109375" style="441" customWidth="1"/>
    <col min="7433" max="7433" width="11.7109375" style="441" customWidth="1"/>
    <col min="7434" max="7434" width="6.42578125" style="441" bestFit="1" customWidth="1"/>
    <col min="7435" max="7435" width="11.7109375" style="441" customWidth="1"/>
    <col min="7436" max="7436" width="0" style="441" hidden="1" customWidth="1"/>
    <col min="7437" max="7437" width="3.7109375" style="441" customWidth="1"/>
    <col min="7438" max="7438" width="11.140625" style="441" bestFit="1" customWidth="1"/>
    <col min="7439" max="7670" width="10.5703125" style="441"/>
    <col min="7671" max="7678" width="0" style="441" hidden="1" customWidth="1"/>
    <col min="7679" max="7681" width="3.7109375" style="441" customWidth="1"/>
    <col min="7682" max="7682" width="12.7109375" style="441" customWidth="1"/>
    <col min="7683" max="7683" width="47.42578125" style="441" customWidth="1"/>
    <col min="7684" max="7684" width="0" style="441" hidden="1" customWidth="1"/>
    <col min="7685" max="7685" width="24.7109375" style="441" customWidth="1"/>
    <col min="7686" max="7686" width="14.7109375" style="441" customWidth="1"/>
    <col min="7687" max="7688" width="15.7109375" style="441" customWidth="1"/>
    <col min="7689" max="7689" width="11.7109375" style="441" customWidth="1"/>
    <col min="7690" max="7690" width="6.42578125" style="441" bestFit="1" customWidth="1"/>
    <col min="7691" max="7691" width="11.7109375" style="441" customWidth="1"/>
    <col min="7692" max="7692" width="0" style="441" hidden="1" customWidth="1"/>
    <col min="7693" max="7693" width="3.7109375" style="441" customWidth="1"/>
    <col min="7694" max="7694" width="11.140625" style="441" bestFit="1" customWidth="1"/>
    <col min="7695" max="7926" width="10.5703125" style="441"/>
    <col min="7927" max="7934" width="0" style="441" hidden="1" customWidth="1"/>
    <col min="7935" max="7937" width="3.7109375" style="441" customWidth="1"/>
    <col min="7938" max="7938" width="12.7109375" style="441" customWidth="1"/>
    <col min="7939" max="7939" width="47.42578125" style="441" customWidth="1"/>
    <col min="7940" max="7940" width="0" style="441" hidden="1" customWidth="1"/>
    <col min="7941" max="7941" width="24.7109375" style="441" customWidth="1"/>
    <col min="7942" max="7942" width="14.7109375" style="441" customWidth="1"/>
    <col min="7943" max="7944" width="15.7109375" style="441" customWidth="1"/>
    <col min="7945" max="7945" width="11.7109375" style="441" customWidth="1"/>
    <col min="7946" max="7946" width="6.42578125" style="441" bestFit="1" customWidth="1"/>
    <col min="7947" max="7947" width="11.7109375" style="441" customWidth="1"/>
    <col min="7948" max="7948" width="0" style="441" hidden="1" customWidth="1"/>
    <col min="7949" max="7949" width="3.7109375" style="441" customWidth="1"/>
    <col min="7950" max="7950" width="11.140625" style="441" bestFit="1" customWidth="1"/>
    <col min="7951" max="8182" width="10.5703125" style="441"/>
    <col min="8183" max="8190" width="0" style="441" hidden="1" customWidth="1"/>
    <col min="8191" max="8193" width="3.7109375" style="441" customWidth="1"/>
    <col min="8194" max="8194" width="12.7109375" style="441" customWidth="1"/>
    <col min="8195" max="8195" width="47.42578125" style="441" customWidth="1"/>
    <col min="8196" max="8196" width="0" style="441" hidden="1" customWidth="1"/>
    <col min="8197" max="8197" width="24.7109375" style="441" customWidth="1"/>
    <col min="8198" max="8198" width="14.7109375" style="441" customWidth="1"/>
    <col min="8199" max="8200" width="15.7109375" style="441" customWidth="1"/>
    <col min="8201" max="8201" width="11.7109375" style="441" customWidth="1"/>
    <col min="8202" max="8202" width="6.42578125" style="441" bestFit="1" customWidth="1"/>
    <col min="8203" max="8203" width="11.7109375" style="441" customWidth="1"/>
    <col min="8204" max="8204" width="0" style="441" hidden="1" customWidth="1"/>
    <col min="8205" max="8205" width="3.7109375" style="441" customWidth="1"/>
    <col min="8206" max="8206" width="11.140625" style="441" bestFit="1" customWidth="1"/>
    <col min="8207" max="8438" width="10.5703125" style="441"/>
    <col min="8439" max="8446" width="0" style="441" hidden="1" customWidth="1"/>
    <col min="8447" max="8449" width="3.7109375" style="441" customWidth="1"/>
    <col min="8450" max="8450" width="12.7109375" style="441" customWidth="1"/>
    <col min="8451" max="8451" width="47.42578125" style="441" customWidth="1"/>
    <col min="8452" max="8452" width="0" style="441" hidden="1" customWidth="1"/>
    <col min="8453" max="8453" width="24.7109375" style="441" customWidth="1"/>
    <col min="8454" max="8454" width="14.7109375" style="441" customWidth="1"/>
    <col min="8455" max="8456" width="15.7109375" style="441" customWidth="1"/>
    <col min="8457" max="8457" width="11.7109375" style="441" customWidth="1"/>
    <col min="8458" max="8458" width="6.42578125" style="441" bestFit="1" customWidth="1"/>
    <col min="8459" max="8459" width="11.7109375" style="441" customWidth="1"/>
    <col min="8460" max="8460" width="0" style="441" hidden="1" customWidth="1"/>
    <col min="8461" max="8461" width="3.7109375" style="441" customWidth="1"/>
    <col min="8462" max="8462" width="11.140625" style="441" bestFit="1" customWidth="1"/>
    <col min="8463" max="8694" width="10.5703125" style="441"/>
    <col min="8695" max="8702" width="0" style="441" hidden="1" customWidth="1"/>
    <col min="8703" max="8705" width="3.7109375" style="441" customWidth="1"/>
    <col min="8706" max="8706" width="12.7109375" style="441" customWidth="1"/>
    <col min="8707" max="8707" width="47.42578125" style="441" customWidth="1"/>
    <col min="8708" max="8708" width="0" style="441" hidden="1" customWidth="1"/>
    <col min="8709" max="8709" width="24.7109375" style="441" customWidth="1"/>
    <col min="8710" max="8710" width="14.7109375" style="441" customWidth="1"/>
    <col min="8711" max="8712" width="15.7109375" style="441" customWidth="1"/>
    <col min="8713" max="8713" width="11.7109375" style="441" customWidth="1"/>
    <col min="8714" max="8714" width="6.42578125" style="441" bestFit="1" customWidth="1"/>
    <col min="8715" max="8715" width="11.7109375" style="441" customWidth="1"/>
    <col min="8716" max="8716" width="0" style="441" hidden="1" customWidth="1"/>
    <col min="8717" max="8717" width="3.7109375" style="441" customWidth="1"/>
    <col min="8718" max="8718" width="11.140625" style="441" bestFit="1" customWidth="1"/>
    <col min="8719" max="8950" width="10.5703125" style="441"/>
    <col min="8951" max="8958" width="0" style="441" hidden="1" customWidth="1"/>
    <col min="8959" max="8961" width="3.7109375" style="441" customWidth="1"/>
    <col min="8962" max="8962" width="12.7109375" style="441" customWidth="1"/>
    <col min="8963" max="8963" width="47.42578125" style="441" customWidth="1"/>
    <col min="8964" max="8964" width="0" style="441" hidden="1" customWidth="1"/>
    <col min="8965" max="8965" width="24.7109375" style="441" customWidth="1"/>
    <col min="8966" max="8966" width="14.7109375" style="441" customWidth="1"/>
    <col min="8967" max="8968" width="15.7109375" style="441" customWidth="1"/>
    <col min="8969" max="8969" width="11.7109375" style="441" customWidth="1"/>
    <col min="8970" max="8970" width="6.42578125" style="441" bestFit="1" customWidth="1"/>
    <col min="8971" max="8971" width="11.7109375" style="441" customWidth="1"/>
    <col min="8972" max="8972" width="0" style="441" hidden="1" customWidth="1"/>
    <col min="8973" max="8973" width="3.7109375" style="441" customWidth="1"/>
    <col min="8974" max="8974" width="11.140625" style="441" bestFit="1" customWidth="1"/>
    <col min="8975" max="9206" width="10.5703125" style="441"/>
    <col min="9207" max="9214" width="0" style="441" hidden="1" customWidth="1"/>
    <col min="9215" max="9217" width="3.7109375" style="441" customWidth="1"/>
    <col min="9218" max="9218" width="12.7109375" style="441" customWidth="1"/>
    <col min="9219" max="9219" width="47.42578125" style="441" customWidth="1"/>
    <col min="9220" max="9220" width="0" style="441" hidden="1" customWidth="1"/>
    <col min="9221" max="9221" width="24.7109375" style="441" customWidth="1"/>
    <col min="9222" max="9222" width="14.7109375" style="441" customWidth="1"/>
    <col min="9223" max="9224" width="15.7109375" style="441" customWidth="1"/>
    <col min="9225" max="9225" width="11.7109375" style="441" customWidth="1"/>
    <col min="9226" max="9226" width="6.42578125" style="441" bestFit="1" customWidth="1"/>
    <col min="9227" max="9227" width="11.7109375" style="441" customWidth="1"/>
    <col min="9228" max="9228" width="0" style="441" hidden="1" customWidth="1"/>
    <col min="9229" max="9229" width="3.7109375" style="441" customWidth="1"/>
    <col min="9230" max="9230" width="11.140625" style="441" bestFit="1" customWidth="1"/>
    <col min="9231" max="9462" width="10.5703125" style="441"/>
    <col min="9463" max="9470" width="0" style="441" hidden="1" customWidth="1"/>
    <col min="9471" max="9473" width="3.7109375" style="441" customWidth="1"/>
    <col min="9474" max="9474" width="12.7109375" style="441" customWidth="1"/>
    <col min="9475" max="9475" width="47.42578125" style="441" customWidth="1"/>
    <col min="9476" max="9476" width="0" style="441" hidden="1" customWidth="1"/>
    <col min="9477" max="9477" width="24.7109375" style="441" customWidth="1"/>
    <col min="9478" max="9478" width="14.7109375" style="441" customWidth="1"/>
    <col min="9479" max="9480" width="15.7109375" style="441" customWidth="1"/>
    <col min="9481" max="9481" width="11.7109375" style="441" customWidth="1"/>
    <col min="9482" max="9482" width="6.42578125" style="441" bestFit="1" customWidth="1"/>
    <col min="9483" max="9483" width="11.7109375" style="441" customWidth="1"/>
    <col min="9484" max="9484" width="0" style="441" hidden="1" customWidth="1"/>
    <col min="9485" max="9485" width="3.7109375" style="441" customWidth="1"/>
    <col min="9486" max="9486" width="11.140625" style="441" bestFit="1" customWidth="1"/>
    <col min="9487" max="9718" width="10.5703125" style="441"/>
    <col min="9719" max="9726" width="0" style="441" hidden="1" customWidth="1"/>
    <col min="9727" max="9729" width="3.7109375" style="441" customWidth="1"/>
    <col min="9730" max="9730" width="12.7109375" style="441" customWidth="1"/>
    <col min="9731" max="9731" width="47.42578125" style="441" customWidth="1"/>
    <col min="9732" max="9732" width="0" style="441" hidden="1" customWidth="1"/>
    <col min="9733" max="9733" width="24.7109375" style="441" customWidth="1"/>
    <col min="9734" max="9734" width="14.7109375" style="441" customWidth="1"/>
    <col min="9735" max="9736" width="15.7109375" style="441" customWidth="1"/>
    <col min="9737" max="9737" width="11.7109375" style="441" customWidth="1"/>
    <col min="9738" max="9738" width="6.42578125" style="441" bestFit="1" customWidth="1"/>
    <col min="9739" max="9739" width="11.7109375" style="441" customWidth="1"/>
    <col min="9740" max="9740" width="0" style="441" hidden="1" customWidth="1"/>
    <col min="9741" max="9741" width="3.7109375" style="441" customWidth="1"/>
    <col min="9742" max="9742" width="11.140625" style="441" bestFit="1" customWidth="1"/>
    <col min="9743" max="9974" width="10.5703125" style="441"/>
    <col min="9975" max="9982" width="0" style="441" hidden="1" customWidth="1"/>
    <col min="9983" max="9985" width="3.7109375" style="441" customWidth="1"/>
    <col min="9986" max="9986" width="12.7109375" style="441" customWidth="1"/>
    <col min="9987" max="9987" width="47.42578125" style="441" customWidth="1"/>
    <col min="9988" max="9988" width="0" style="441" hidden="1" customWidth="1"/>
    <col min="9989" max="9989" width="24.7109375" style="441" customWidth="1"/>
    <col min="9990" max="9990" width="14.7109375" style="441" customWidth="1"/>
    <col min="9991" max="9992" width="15.7109375" style="441" customWidth="1"/>
    <col min="9993" max="9993" width="11.7109375" style="441" customWidth="1"/>
    <col min="9994" max="9994" width="6.42578125" style="441" bestFit="1" customWidth="1"/>
    <col min="9995" max="9995" width="11.7109375" style="441" customWidth="1"/>
    <col min="9996" max="9996" width="0" style="441" hidden="1" customWidth="1"/>
    <col min="9997" max="9997" width="3.7109375" style="441" customWidth="1"/>
    <col min="9998" max="9998" width="11.140625" style="441" bestFit="1" customWidth="1"/>
    <col min="9999" max="10230" width="10.5703125" style="441"/>
    <col min="10231" max="10238" width="0" style="441" hidden="1" customWidth="1"/>
    <col min="10239" max="10241" width="3.7109375" style="441" customWidth="1"/>
    <col min="10242" max="10242" width="12.7109375" style="441" customWidth="1"/>
    <col min="10243" max="10243" width="47.42578125" style="441" customWidth="1"/>
    <col min="10244" max="10244" width="0" style="441" hidden="1" customWidth="1"/>
    <col min="10245" max="10245" width="24.7109375" style="441" customWidth="1"/>
    <col min="10246" max="10246" width="14.7109375" style="441" customWidth="1"/>
    <col min="10247" max="10248" width="15.7109375" style="441" customWidth="1"/>
    <col min="10249" max="10249" width="11.7109375" style="441" customWidth="1"/>
    <col min="10250" max="10250" width="6.42578125" style="441" bestFit="1" customWidth="1"/>
    <col min="10251" max="10251" width="11.7109375" style="441" customWidth="1"/>
    <col min="10252" max="10252" width="0" style="441" hidden="1" customWidth="1"/>
    <col min="10253" max="10253" width="3.7109375" style="441" customWidth="1"/>
    <col min="10254" max="10254" width="11.140625" style="441" bestFit="1" customWidth="1"/>
    <col min="10255" max="10486" width="10.5703125" style="441"/>
    <col min="10487" max="10494" width="0" style="441" hidden="1" customWidth="1"/>
    <col min="10495" max="10497" width="3.7109375" style="441" customWidth="1"/>
    <col min="10498" max="10498" width="12.7109375" style="441" customWidth="1"/>
    <col min="10499" max="10499" width="47.42578125" style="441" customWidth="1"/>
    <col min="10500" max="10500" width="0" style="441" hidden="1" customWidth="1"/>
    <col min="10501" max="10501" width="24.7109375" style="441" customWidth="1"/>
    <col min="10502" max="10502" width="14.7109375" style="441" customWidth="1"/>
    <col min="10503" max="10504" width="15.7109375" style="441" customWidth="1"/>
    <col min="10505" max="10505" width="11.7109375" style="441" customWidth="1"/>
    <col min="10506" max="10506" width="6.42578125" style="441" bestFit="1" customWidth="1"/>
    <col min="10507" max="10507" width="11.7109375" style="441" customWidth="1"/>
    <col min="10508" max="10508" width="0" style="441" hidden="1" customWidth="1"/>
    <col min="10509" max="10509" width="3.7109375" style="441" customWidth="1"/>
    <col min="10510" max="10510" width="11.140625" style="441" bestFit="1" customWidth="1"/>
    <col min="10511" max="10742" width="10.5703125" style="441"/>
    <col min="10743" max="10750" width="0" style="441" hidden="1" customWidth="1"/>
    <col min="10751" max="10753" width="3.7109375" style="441" customWidth="1"/>
    <col min="10754" max="10754" width="12.7109375" style="441" customWidth="1"/>
    <col min="10755" max="10755" width="47.42578125" style="441" customWidth="1"/>
    <col min="10756" max="10756" width="0" style="441" hidden="1" customWidth="1"/>
    <col min="10757" max="10757" width="24.7109375" style="441" customWidth="1"/>
    <col min="10758" max="10758" width="14.7109375" style="441" customWidth="1"/>
    <col min="10759" max="10760" width="15.7109375" style="441" customWidth="1"/>
    <col min="10761" max="10761" width="11.7109375" style="441" customWidth="1"/>
    <col min="10762" max="10762" width="6.42578125" style="441" bestFit="1" customWidth="1"/>
    <col min="10763" max="10763" width="11.7109375" style="441" customWidth="1"/>
    <col min="10764" max="10764" width="0" style="441" hidden="1" customWidth="1"/>
    <col min="10765" max="10765" width="3.7109375" style="441" customWidth="1"/>
    <col min="10766" max="10766" width="11.140625" style="441" bestFit="1" customWidth="1"/>
    <col min="10767" max="10998" width="10.5703125" style="441"/>
    <col min="10999" max="11006" width="0" style="441" hidden="1" customWidth="1"/>
    <col min="11007" max="11009" width="3.7109375" style="441" customWidth="1"/>
    <col min="11010" max="11010" width="12.7109375" style="441" customWidth="1"/>
    <col min="11011" max="11011" width="47.42578125" style="441" customWidth="1"/>
    <col min="11012" max="11012" width="0" style="441" hidden="1" customWidth="1"/>
    <col min="11013" max="11013" width="24.7109375" style="441" customWidth="1"/>
    <col min="11014" max="11014" width="14.7109375" style="441" customWidth="1"/>
    <col min="11015" max="11016" width="15.7109375" style="441" customWidth="1"/>
    <col min="11017" max="11017" width="11.7109375" style="441" customWidth="1"/>
    <col min="11018" max="11018" width="6.42578125" style="441" bestFit="1" customWidth="1"/>
    <col min="11019" max="11019" width="11.7109375" style="441" customWidth="1"/>
    <col min="11020" max="11020" width="0" style="441" hidden="1" customWidth="1"/>
    <col min="11021" max="11021" width="3.7109375" style="441" customWidth="1"/>
    <col min="11022" max="11022" width="11.140625" style="441" bestFit="1" customWidth="1"/>
    <col min="11023" max="11254" width="10.5703125" style="441"/>
    <col min="11255" max="11262" width="0" style="441" hidden="1" customWidth="1"/>
    <col min="11263" max="11265" width="3.7109375" style="441" customWidth="1"/>
    <col min="11266" max="11266" width="12.7109375" style="441" customWidth="1"/>
    <col min="11267" max="11267" width="47.42578125" style="441" customWidth="1"/>
    <col min="11268" max="11268" width="0" style="441" hidden="1" customWidth="1"/>
    <col min="11269" max="11269" width="24.7109375" style="441" customWidth="1"/>
    <col min="11270" max="11270" width="14.7109375" style="441" customWidth="1"/>
    <col min="11271" max="11272" width="15.7109375" style="441" customWidth="1"/>
    <col min="11273" max="11273" width="11.7109375" style="441" customWidth="1"/>
    <col min="11274" max="11274" width="6.42578125" style="441" bestFit="1" customWidth="1"/>
    <col min="11275" max="11275" width="11.7109375" style="441" customWidth="1"/>
    <col min="11276" max="11276" width="0" style="441" hidden="1" customWidth="1"/>
    <col min="11277" max="11277" width="3.7109375" style="441" customWidth="1"/>
    <col min="11278" max="11278" width="11.140625" style="441" bestFit="1" customWidth="1"/>
    <col min="11279" max="11510" width="10.5703125" style="441"/>
    <col min="11511" max="11518" width="0" style="441" hidden="1" customWidth="1"/>
    <col min="11519" max="11521" width="3.7109375" style="441" customWidth="1"/>
    <col min="11522" max="11522" width="12.7109375" style="441" customWidth="1"/>
    <col min="11523" max="11523" width="47.42578125" style="441" customWidth="1"/>
    <col min="11524" max="11524" width="0" style="441" hidden="1" customWidth="1"/>
    <col min="11525" max="11525" width="24.7109375" style="441" customWidth="1"/>
    <col min="11526" max="11526" width="14.7109375" style="441" customWidth="1"/>
    <col min="11527" max="11528" width="15.7109375" style="441" customWidth="1"/>
    <col min="11529" max="11529" width="11.7109375" style="441" customWidth="1"/>
    <col min="11530" max="11530" width="6.42578125" style="441" bestFit="1" customWidth="1"/>
    <col min="11531" max="11531" width="11.7109375" style="441" customWidth="1"/>
    <col min="11532" max="11532" width="0" style="441" hidden="1" customWidth="1"/>
    <col min="11533" max="11533" width="3.7109375" style="441" customWidth="1"/>
    <col min="11534" max="11534" width="11.140625" style="441" bestFit="1" customWidth="1"/>
    <col min="11535" max="11766" width="10.5703125" style="441"/>
    <col min="11767" max="11774" width="0" style="441" hidden="1" customWidth="1"/>
    <col min="11775" max="11777" width="3.7109375" style="441" customWidth="1"/>
    <col min="11778" max="11778" width="12.7109375" style="441" customWidth="1"/>
    <col min="11779" max="11779" width="47.42578125" style="441" customWidth="1"/>
    <col min="11780" max="11780" width="0" style="441" hidden="1" customWidth="1"/>
    <col min="11781" max="11781" width="24.7109375" style="441" customWidth="1"/>
    <col min="11782" max="11782" width="14.7109375" style="441" customWidth="1"/>
    <col min="11783" max="11784" width="15.7109375" style="441" customWidth="1"/>
    <col min="11785" max="11785" width="11.7109375" style="441" customWidth="1"/>
    <col min="11786" max="11786" width="6.42578125" style="441" bestFit="1" customWidth="1"/>
    <col min="11787" max="11787" width="11.7109375" style="441" customWidth="1"/>
    <col min="11788" max="11788" width="0" style="441" hidden="1" customWidth="1"/>
    <col min="11789" max="11789" width="3.7109375" style="441" customWidth="1"/>
    <col min="11790" max="11790" width="11.140625" style="441" bestFit="1" customWidth="1"/>
    <col min="11791" max="12022" width="10.5703125" style="441"/>
    <col min="12023" max="12030" width="0" style="441" hidden="1" customWidth="1"/>
    <col min="12031" max="12033" width="3.7109375" style="441" customWidth="1"/>
    <col min="12034" max="12034" width="12.7109375" style="441" customWidth="1"/>
    <col min="12035" max="12035" width="47.42578125" style="441" customWidth="1"/>
    <col min="12036" max="12036" width="0" style="441" hidden="1" customWidth="1"/>
    <col min="12037" max="12037" width="24.7109375" style="441" customWidth="1"/>
    <col min="12038" max="12038" width="14.7109375" style="441" customWidth="1"/>
    <col min="12039" max="12040" width="15.7109375" style="441" customWidth="1"/>
    <col min="12041" max="12041" width="11.7109375" style="441" customWidth="1"/>
    <col min="12042" max="12042" width="6.42578125" style="441" bestFit="1" customWidth="1"/>
    <col min="12043" max="12043" width="11.7109375" style="441" customWidth="1"/>
    <col min="12044" max="12044" width="0" style="441" hidden="1" customWidth="1"/>
    <col min="12045" max="12045" width="3.7109375" style="441" customWidth="1"/>
    <col min="12046" max="12046" width="11.140625" style="441" bestFit="1" customWidth="1"/>
    <col min="12047" max="12278" width="10.5703125" style="441"/>
    <col min="12279" max="12286" width="0" style="441" hidden="1" customWidth="1"/>
    <col min="12287" max="12289" width="3.7109375" style="441" customWidth="1"/>
    <col min="12290" max="12290" width="12.7109375" style="441" customWidth="1"/>
    <col min="12291" max="12291" width="47.42578125" style="441" customWidth="1"/>
    <col min="12292" max="12292" width="0" style="441" hidden="1" customWidth="1"/>
    <col min="12293" max="12293" width="24.7109375" style="441" customWidth="1"/>
    <col min="12294" max="12294" width="14.7109375" style="441" customWidth="1"/>
    <col min="12295" max="12296" width="15.7109375" style="441" customWidth="1"/>
    <col min="12297" max="12297" width="11.7109375" style="441" customWidth="1"/>
    <col min="12298" max="12298" width="6.42578125" style="441" bestFit="1" customWidth="1"/>
    <col min="12299" max="12299" width="11.7109375" style="441" customWidth="1"/>
    <col min="12300" max="12300" width="0" style="441" hidden="1" customWidth="1"/>
    <col min="12301" max="12301" width="3.7109375" style="441" customWidth="1"/>
    <col min="12302" max="12302" width="11.140625" style="441" bestFit="1" customWidth="1"/>
    <col min="12303" max="12534" width="10.5703125" style="441"/>
    <col min="12535" max="12542" width="0" style="441" hidden="1" customWidth="1"/>
    <col min="12543" max="12545" width="3.7109375" style="441" customWidth="1"/>
    <col min="12546" max="12546" width="12.7109375" style="441" customWidth="1"/>
    <col min="12547" max="12547" width="47.42578125" style="441" customWidth="1"/>
    <col min="12548" max="12548" width="0" style="441" hidden="1" customWidth="1"/>
    <col min="12549" max="12549" width="24.7109375" style="441" customWidth="1"/>
    <col min="12550" max="12550" width="14.7109375" style="441" customWidth="1"/>
    <col min="12551" max="12552" width="15.7109375" style="441" customWidth="1"/>
    <col min="12553" max="12553" width="11.7109375" style="441" customWidth="1"/>
    <col min="12554" max="12554" width="6.42578125" style="441" bestFit="1" customWidth="1"/>
    <col min="12555" max="12555" width="11.7109375" style="441" customWidth="1"/>
    <col min="12556" max="12556" width="0" style="441" hidden="1" customWidth="1"/>
    <col min="12557" max="12557" width="3.7109375" style="441" customWidth="1"/>
    <col min="12558" max="12558" width="11.140625" style="441" bestFit="1" customWidth="1"/>
    <col min="12559" max="12790" width="10.5703125" style="441"/>
    <col min="12791" max="12798" width="0" style="441" hidden="1" customWidth="1"/>
    <col min="12799" max="12801" width="3.7109375" style="441" customWidth="1"/>
    <col min="12802" max="12802" width="12.7109375" style="441" customWidth="1"/>
    <col min="12803" max="12803" width="47.42578125" style="441" customWidth="1"/>
    <col min="12804" max="12804" width="0" style="441" hidden="1" customWidth="1"/>
    <col min="12805" max="12805" width="24.7109375" style="441" customWidth="1"/>
    <col min="12806" max="12806" width="14.7109375" style="441" customWidth="1"/>
    <col min="12807" max="12808" width="15.7109375" style="441" customWidth="1"/>
    <col min="12809" max="12809" width="11.7109375" style="441" customWidth="1"/>
    <col min="12810" max="12810" width="6.42578125" style="441" bestFit="1" customWidth="1"/>
    <col min="12811" max="12811" width="11.7109375" style="441" customWidth="1"/>
    <col min="12812" max="12812" width="0" style="441" hidden="1" customWidth="1"/>
    <col min="12813" max="12813" width="3.7109375" style="441" customWidth="1"/>
    <col min="12814" max="12814" width="11.140625" style="441" bestFit="1" customWidth="1"/>
    <col min="12815" max="13046" width="10.5703125" style="441"/>
    <col min="13047" max="13054" width="0" style="441" hidden="1" customWidth="1"/>
    <col min="13055" max="13057" width="3.7109375" style="441" customWidth="1"/>
    <col min="13058" max="13058" width="12.7109375" style="441" customWidth="1"/>
    <col min="13059" max="13059" width="47.42578125" style="441" customWidth="1"/>
    <col min="13060" max="13060" width="0" style="441" hidden="1" customWidth="1"/>
    <col min="13061" max="13061" width="24.7109375" style="441" customWidth="1"/>
    <col min="13062" max="13062" width="14.7109375" style="441" customWidth="1"/>
    <col min="13063" max="13064" width="15.7109375" style="441" customWidth="1"/>
    <col min="13065" max="13065" width="11.7109375" style="441" customWidth="1"/>
    <col min="13066" max="13066" width="6.42578125" style="441" bestFit="1" customWidth="1"/>
    <col min="13067" max="13067" width="11.7109375" style="441" customWidth="1"/>
    <col min="13068" max="13068" width="0" style="441" hidden="1" customWidth="1"/>
    <col min="13069" max="13069" width="3.7109375" style="441" customWidth="1"/>
    <col min="13070" max="13070" width="11.140625" style="441" bestFit="1" customWidth="1"/>
    <col min="13071" max="13302" width="10.5703125" style="441"/>
    <col min="13303" max="13310" width="0" style="441" hidden="1" customWidth="1"/>
    <col min="13311" max="13313" width="3.7109375" style="441" customWidth="1"/>
    <col min="13314" max="13314" width="12.7109375" style="441" customWidth="1"/>
    <col min="13315" max="13315" width="47.42578125" style="441" customWidth="1"/>
    <col min="13316" max="13316" width="0" style="441" hidden="1" customWidth="1"/>
    <col min="13317" max="13317" width="24.7109375" style="441" customWidth="1"/>
    <col min="13318" max="13318" width="14.7109375" style="441" customWidth="1"/>
    <col min="13319" max="13320" width="15.7109375" style="441" customWidth="1"/>
    <col min="13321" max="13321" width="11.7109375" style="441" customWidth="1"/>
    <col min="13322" max="13322" width="6.42578125" style="441" bestFit="1" customWidth="1"/>
    <col min="13323" max="13323" width="11.7109375" style="441" customWidth="1"/>
    <col min="13324" max="13324" width="0" style="441" hidden="1" customWidth="1"/>
    <col min="13325" max="13325" width="3.7109375" style="441" customWidth="1"/>
    <col min="13326" max="13326" width="11.140625" style="441" bestFit="1" customWidth="1"/>
    <col min="13327" max="13558" width="10.5703125" style="441"/>
    <col min="13559" max="13566" width="0" style="441" hidden="1" customWidth="1"/>
    <col min="13567" max="13569" width="3.7109375" style="441" customWidth="1"/>
    <col min="13570" max="13570" width="12.7109375" style="441" customWidth="1"/>
    <col min="13571" max="13571" width="47.42578125" style="441" customWidth="1"/>
    <col min="13572" max="13572" width="0" style="441" hidden="1" customWidth="1"/>
    <col min="13573" max="13573" width="24.7109375" style="441" customWidth="1"/>
    <col min="13574" max="13574" width="14.7109375" style="441" customWidth="1"/>
    <col min="13575" max="13576" width="15.7109375" style="441" customWidth="1"/>
    <col min="13577" max="13577" width="11.7109375" style="441" customWidth="1"/>
    <col min="13578" max="13578" width="6.42578125" style="441" bestFit="1" customWidth="1"/>
    <col min="13579" max="13579" width="11.7109375" style="441" customWidth="1"/>
    <col min="13580" max="13580" width="0" style="441" hidden="1" customWidth="1"/>
    <col min="13581" max="13581" width="3.7109375" style="441" customWidth="1"/>
    <col min="13582" max="13582" width="11.140625" style="441" bestFit="1" customWidth="1"/>
    <col min="13583" max="13814" width="10.5703125" style="441"/>
    <col min="13815" max="13822" width="0" style="441" hidden="1" customWidth="1"/>
    <col min="13823" max="13825" width="3.7109375" style="441" customWidth="1"/>
    <col min="13826" max="13826" width="12.7109375" style="441" customWidth="1"/>
    <col min="13827" max="13827" width="47.42578125" style="441" customWidth="1"/>
    <col min="13828" max="13828" width="0" style="441" hidden="1" customWidth="1"/>
    <col min="13829" max="13829" width="24.7109375" style="441" customWidth="1"/>
    <col min="13830" max="13830" width="14.7109375" style="441" customWidth="1"/>
    <col min="13831" max="13832" width="15.7109375" style="441" customWidth="1"/>
    <col min="13833" max="13833" width="11.7109375" style="441" customWidth="1"/>
    <col min="13834" max="13834" width="6.42578125" style="441" bestFit="1" customWidth="1"/>
    <col min="13835" max="13835" width="11.7109375" style="441" customWidth="1"/>
    <col min="13836" max="13836" width="0" style="441" hidden="1" customWidth="1"/>
    <col min="13837" max="13837" width="3.7109375" style="441" customWidth="1"/>
    <col min="13838" max="13838" width="11.140625" style="441" bestFit="1" customWidth="1"/>
    <col min="13839" max="14070" width="10.5703125" style="441"/>
    <col min="14071" max="14078" width="0" style="441" hidden="1" customWidth="1"/>
    <col min="14079" max="14081" width="3.7109375" style="441" customWidth="1"/>
    <col min="14082" max="14082" width="12.7109375" style="441" customWidth="1"/>
    <col min="14083" max="14083" width="47.42578125" style="441" customWidth="1"/>
    <col min="14084" max="14084" width="0" style="441" hidden="1" customWidth="1"/>
    <col min="14085" max="14085" width="24.7109375" style="441" customWidth="1"/>
    <col min="14086" max="14086" width="14.7109375" style="441" customWidth="1"/>
    <col min="14087" max="14088" width="15.7109375" style="441" customWidth="1"/>
    <col min="14089" max="14089" width="11.7109375" style="441" customWidth="1"/>
    <col min="14090" max="14090" width="6.42578125" style="441" bestFit="1" customWidth="1"/>
    <col min="14091" max="14091" width="11.7109375" style="441" customWidth="1"/>
    <col min="14092" max="14092" width="0" style="441" hidden="1" customWidth="1"/>
    <col min="14093" max="14093" width="3.7109375" style="441" customWidth="1"/>
    <col min="14094" max="14094" width="11.140625" style="441" bestFit="1" customWidth="1"/>
    <col min="14095" max="14326" width="10.5703125" style="441"/>
    <col min="14327" max="14334" width="0" style="441" hidden="1" customWidth="1"/>
    <col min="14335" max="14337" width="3.7109375" style="441" customWidth="1"/>
    <col min="14338" max="14338" width="12.7109375" style="441" customWidth="1"/>
    <col min="14339" max="14339" width="47.42578125" style="441" customWidth="1"/>
    <col min="14340" max="14340" width="0" style="441" hidden="1" customWidth="1"/>
    <col min="14341" max="14341" width="24.7109375" style="441" customWidth="1"/>
    <col min="14342" max="14342" width="14.7109375" style="441" customWidth="1"/>
    <col min="14343" max="14344" width="15.7109375" style="441" customWidth="1"/>
    <col min="14345" max="14345" width="11.7109375" style="441" customWidth="1"/>
    <col min="14346" max="14346" width="6.42578125" style="441" bestFit="1" customWidth="1"/>
    <col min="14347" max="14347" width="11.7109375" style="441" customWidth="1"/>
    <col min="14348" max="14348" width="0" style="441" hidden="1" customWidth="1"/>
    <col min="14349" max="14349" width="3.7109375" style="441" customWidth="1"/>
    <col min="14350" max="14350" width="11.140625" style="441" bestFit="1" customWidth="1"/>
    <col min="14351" max="14582" width="10.5703125" style="441"/>
    <col min="14583" max="14590" width="0" style="441" hidden="1" customWidth="1"/>
    <col min="14591" max="14593" width="3.7109375" style="441" customWidth="1"/>
    <col min="14594" max="14594" width="12.7109375" style="441" customWidth="1"/>
    <col min="14595" max="14595" width="47.42578125" style="441" customWidth="1"/>
    <col min="14596" max="14596" width="0" style="441" hidden="1" customWidth="1"/>
    <col min="14597" max="14597" width="24.7109375" style="441" customWidth="1"/>
    <col min="14598" max="14598" width="14.7109375" style="441" customWidth="1"/>
    <col min="14599" max="14600" width="15.7109375" style="441" customWidth="1"/>
    <col min="14601" max="14601" width="11.7109375" style="441" customWidth="1"/>
    <col min="14602" max="14602" width="6.42578125" style="441" bestFit="1" customWidth="1"/>
    <col min="14603" max="14603" width="11.7109375" style="441" customWidth="1"/>
    <col min="14604" max="14604" width="0" style="441" hidden="1" customWidth="1"/>
    <col min="14605" max="14605" width="3.7109375" style="441" customWidth="1"/>
    <col min="14606" max="14606" width="11.140625" style="441" bestFit="1" customWidth="1"/>
    <col min="14607" max="14838" width="10.5703125" style="441"/>
    <col min="14839" max="14846" width="0" style="441" hidden="1" customWidth="1"/>
    <col min="14847" max="14849" width="3.7109375" style="441" customWidth="1"/>
    <col min="14850" max="14850" width="12.7109375" style="441" customWidth="1"/>
    <col min="14851" max="14851" width="47.42578125" style="441" customWidth="1"/>
    <col min="14852" max="14852" width="0" style="441" hidden="1" customWidth="1"/>
    <col min="14853" max="14853" width="24.7109375" style="441" customWidth="1"/>
    <col min="14854" max="14854" width="14.7109375" style="441" customWidth="1"/>
    <col min="14855" max="14856" width="15.7109375" style="441" customWidth="1"/>
    <col min="14857" max="14857" width="11.7109375" style="441" customWidth="1"/>
    <col min="14858" max="14858" width="6.42578125" style="441" bestFit="1" customWidth="1"/>
    <col min="14859" max="14859" width="11.7109375" style="441" customWidth="1"/>
    <col min="14860" max="14860" width="0" style="441" hidden="1" customWidth="1"/>
    <col min="14861" max="14861" width="3.7109375" style="441" customWidth="1"/>
    <col min="14862" max="14862" width="11.140625" style="441" bestFit="1" customWidth="1"/>
    <col min="14863" max="15094" width="10.5703125" style="441"/>
    <col min="15095" max="15102" width="0" style="441" hidden="1" customWidth="1"/>
    <col min="15103" max="15105" width="3.7109375" style="441" customWidth="1"/>
    <col min="15106" max="15106" width="12.7109375" style="441" customWidth="1"/>
    <col min="15107" max="15107" width="47.42578125" style="441" customWidth="1"/>
    <col min="15108" max="15108" width="0" style="441" hidden="1" customWidth="1"/>
    <col min="15109" max="15109" width="24.7109375" style="441" customWidth="1"/>
    <col min="15110" max="15110" width="14.7109375" style="441" customWidth="1"/>
    <col min="15111" max="15112" width="15.7109375" style="441" customWidth="1"/>
    <col min="15113" max="15113" width="11.7109375" style="441" customWidth="1"/>
    <col min="15114" max="15114" width="6.42578125" style="441" bestFit="1" customWidth="1"/>
    <col min="15115" max="15115" width="11.7109375" style="441" customWidth="1"/>
    <col min="15116" max="15116" width="0" style="441" hidden="1" customWidth="1"/>
    <col min="15117" max="15117" width="3.7109375" style="441" customWidth="1"/>
    <col min="15118" max="15118" width="11.140625" style="441" bestFit="1" customWidth="1"/>
    <col min="15119" max="15350" width="10.5703125" style="441"/>
    <col min="15351" max="15358" width="0" style="441" hidden="1" customWidth="1"/>
    <col min="15359" max="15361" width="3.7109375" style="441" customWidth="1"/>
    <col min="15362" max="15362" width="12.7109375" style="441" customWidth="1"/>
    <col min="15363" max="15363" width="47.42578125" style="441" customWidth="1"/>
    <col min="15364" max="15364" width="0" style="441" hidden="1" customWidth="1"/>
    <col min="15365" max="15365" width="24.7109375" style="441" customWidth="1"/>
    <col min="15366" max="15366" width="14.7109375" style="441" customWidth="1"/>
    <col min="15367" max="15368" width="15.7109375" style="441" customWidth="1"/>
    <col min="15369" max="15369" width="11.7109375" style="441" customWidth="1"/>
    <col min="15370" max="15370" width="6.42578125" style="441" bestFit="1" customWidth="1"/>
    <col min="15371" max="15371" width="11.7109375" style="441" customWidth="1"/>
    <col min="15372" max="15372" width="0" style="441" hidden="1" customWidth="1"/>
    <col min="15373" max="15373" width="3.7109375" style="441" customWidth="1"/>
    <col min="15374" max="15374" width="11.140625" style="441" bestFit="1" customWidth="1"/>
    <col min="15375" max="15606" width="10.5703125" style="441"/>
    <col min="15607" max="15614" width="0" style="441" hidden="1" customWidth="1"/>
    <col min="15615" max="15617" width="3.7109375" style="441" customWidth="1"/>
    <col min="15618" max="15618" width="12.7109375" style="441" customWidth="1"/>
    <col min="15619" max="15619" width="47.42578125" style="441" customWidth="1"/>
    <col min="15620" max="15620" width="0" style="441" hidden="1" customWidth="1"/>
    <col min="15621" max="15621" width="24.7109375" style="441" customWidth="1"/>
    <col min="15622" max="15622" width="14.7109375" style="441" customWidth="1"/>
    <col min="15623" max="15624" width="15.7109375" style="441" customWidth="1"/>
    <col min="15625" max="15625" width="11.7109375" style="441" customWidth="1"/>
    <col min="15626" max="15626" width="6.42578125" style="441" bestFit="1" customWidth="1"/>
    <col min="15627" max="15627" width="11.7109375" style="441" customWidth="1"/>
    <col min="15628" max="15628" width="0" style="441" hidden="1" customWidth="1"/>
    <col min="15629" max="15629" width="3.7109375" style="441" customWidth="1"/>
    <col min="15630" max="15630" width="11.140625" style="441" bestFit="1" customWidth="1"/>
    <col min="15631" max="15862" width="10.5703125" style="441"/>
    <col min="15863" max="15870" width="0" style="441" hidden="1" customWidth="1"/>
    <col min="15871" max="15873" width="3.7109375" style="441" customWidth="1"/>
    <col min="15874" max="15874" width="12.7109375" style="441" customWidth="1"/>
    <col min="15875" max="15875" width="47.42578125" style="441" customWidth="1"/>
    <col min="15876" max="15876" width="0" style="441" hidden="1" customWidth="1"/>
    <col min="15877" max="15877" width="24.7109375" style="441" customWidth="1"/>
    <col min="15878" max="15878" width="14.7109375" style="441" customWidth="1"/>
    <col min="15879" max="15880" width="15.7109375" style="441" customWidth="1"/>
    <col min="15881" max="15881" width="11.7109375" style="441" customWidth="1"/>
    <col min="15882" max="15882" width="6.42578125" style="441" bestFit="1" customWidth="1"/>
    <col min="15883" max="15883" width="11.7109375" style="441" customWidth="1"/>
    <col min="15884" max="15884" width="0" style="441" hidden="1" customWidth="1"/>
    <col min="15885" max="15885" width="3.7109375" style="441" customWidth="1"/>
    <col min="15886" max="15886" width="11.140625" style="441" bestFit="1" customWidth="1"/>
    <col min="15887" max="16118" width="10.5703125" style="441"/>
    <col min="16119" max="16126" width="0" style="441" hidden="1" customWidth="1"/>
    <col min="16127" max="16129" width="3.7109375" style="441" customWidth="1"/>
    <col min="16130" max="16130" width="12.7109375" style="441" customWidth="1"/>
    <col min="16131" max="16131" width="47.42578125" style="441" customWidth="1"/>
    <col min="16132" max="16132" width="0" style="441" hidden="1" customWidth="1"/>
    <col min="16133" max="16133" width="24.7109375" style="441" customWidth="1"/>
    <col min="16134" max="16134" width="14.7109375" style="441" customWidth="1"/>
    <col min="16135" max="16136" width="15.7109375" style="441" customWidth="1"/>
    <col min="16137" max="16137" width="11.7109375" style="441" customWidth="1"/>
    <col min="16138" max="16138" width="6.42578125" style="441" bestFit="1" customWidth="1"/>
    <col min="16139" max="16139" width="11.7109375" style="441" customWidth="1"/>
    <col min="16140" max="16140" width="0" style="441" hidden="1" customWidth="1"/>
    <col min="16141" max="16141" width="3.7109375" style="441" customWidth="1"/>
    <col min="16142" max="16142" width="11.140625" style="441" bestFit="1" customWidth="1"/>
    <col min="16143" max="16384" width="10.5703125" style="441"/>
  </cols>
  <sheetData>
    <row r="1" spans="1:29" hidden="1"/>
    <row r="2" spans="1:29" hidden="1"/>
    <row r="3" spans="1:29" hidden="1"/>
    <row r="4" spans="1:29" ht="3" customHeight="1">
      <c r="J4" s="446"/>
      <c r="K4" s="446"/>
      <c r="L4" s="442"/>
      <c r="M4" s="442"/>
      <c r="N4" s="442"/>
      <c r="O4" s="449"/>
      <c r="P4" s="449"/>
      <c r="Q4" s="449"/>
      <c r="R4" s="449"/>
      <c r="S4" s="449"/>
      <c r="T4" s="449"/>
      <c r="U4" s="449"/>
      <c r="V4" s="442"/>
    </row>
    <row r="5" spans="1:29" ht="22.5" customHeight="1">
      <c r="J5" s="446"/>
      <c r="K5" s="446"/>
      <c r="L5" s="1166" t="s">
        <v>665</v>
      </c>
      <c r="M5" s="1166"/>
      <c r="N5" s="1166"/>
      <c r="O5" s="1166"/>
      <c r="P5" s="1166"/>
      <c r="Q5" s="1166"/>
      <c r="R5" s="1166"/>
      <c r="S5" s="1166"/>
      <c r="T5" s="1166"/>
      <c r="U5" s="544"/>
      <c r="V5" s="462"/>
    </row>
    <row r="6" spans="1:29" ht="3" customHeight="1">
      <c r="J6" s="446"/>
      <c r="K6" s="446"/>
      <c r="L6" s="442"/>
      <c r="M6" s="442"/>
      <c r="N6" s="442"/>
      <c r="O6" s="445"/>
      <c r="P6" s="445"/>
      <c r="Q6" s="445"/>
      <c r="R6" s="445"/>
      <c r="S6" s="445"/>
      <c r="T6" s="445"/>
      <c r="U6" s="442"/>
    </row>
    <row r="7" spans="1:29" s="456" customFormat="1" ht="22.5">
      <c r="A7" s="470"/>
      <c r="B7" s="470"/>
      <c r="C7" s="470"/>
      <c r="D7" s="470"/>
      <c r="E7" s="470"/>
      <c r="F7" s="470"/>
      <c r="G7" s="470"/>
      <c r="H7" s="470"/>
      <c r="L7" s="464"/>
      <c r="M7" s="582" t="s">
        <v>484</v>
      </c>
      <c r="N7" s="631"/>
      <c r="O7" s="1198" t="str">
        <f>IF(NameOrPr_ch="",IF(NameOrPr="","",NameOrPr),NameOrPr_ch)</f>
        <v xml:space="preserve">Региональная служба по тарифам Ханты-Мансийского автономного округа - Югры </v>
      </c>
      <c r="P7" s="1199"/>
      <c r="Q7" s="1199"/>
      <c r="R7" s="1199"/>
      <c r="S7" s="1199"/>
      <c r="T7" s="1200"/>
      <c r="U7" s="632"/>
      <c r="Y7" s="978"/>
      <c r="Z7" s="470"/>
      <c r="AA7" s="470"/>
      <c r="AB7" s="470"/>
      <c r="AC7" s="470"/>
    </row>
    <row r="8" spans="1:29" s="535" customFormat="1" ht="18.75">
      <c r="A8" s="555"/>
      <c r="B8" s="555"/>
      <c r="C8" s="555"/>
      <c r="D8" s="555"/>
      <c r="E8" s="555"/>
      <c r="F8" s="555"/>
      <c r="G8" s="555"/>
      <c r="H8" s="555"/>
      <c r="L8" s="464"/>
      <c r="M8" s="582" t="s">
        <v>575</v>
      </c>
      <c r="N8" s="631"/>
      <c r="O8" s="1198" t="str">
        <f>IF(datePr_ch="",IF(datePr="","",datePr),datePr_ch)</f>
        <v>17.11.2020</v>
      </c>
      <c r="P8" s="1199"/>
      <c r="Q8" s="1199"/>
      <c r="R8" s="1199"/>
      <c r="S8" s="1199"/>
      <c r="T8" s="1200"/>
      <c r="U8" s="632"/>
      <c r="Y8" s="978"/>
      <c r="Z8" s="555"/>
      <c r="AA8" s="555"/>
      <c r="AB8" s="555"/>
      <c r="AC8" s="555"/>
    </row>
    <row r="9" spans="1:29" s="456" customFormat="1" ht="18.75">
      <c r="A9" s="470"/>
      <c r="B9" s="470"/>
      <c r="C9" s="470"/>
      <c r="D9" s="470"/>
      <c r="E9" s="470"/>
      <c r="F9" s="470"/>
      <c r="G9" s="470"/>
      <c r="H9" s="470"/>
      <c r="L9" s="517"/>
      <c r="M9" s="582" t="s">
        <v>574</v>
      </c>
      <c r="N9" s="631"/>
      <c r="O9" s="1198" t="str">
        <f>IF(numberPr_ch="",IF(numberPr="","",numberPr),numberPr_ch)</f>
        <v>59-нп</v>
      </c>
      <c r="P9" s="1199"/>
      <c r="Q9" s="1199"/>
      <c r="R9" s="1199"/>
      <c r="S9" s="1199"/>
      <c r="T9" s="1200"/>
      <c r="U9" s="632"/>
      <c r="Y9" s="978"/>
      <c r="Z9" s="470"/>
      <c r="AA9" s="470"/>
      <c r="AB9" s="470"/>
      <c r="AC9" s="470"/>
    </row>
    <row r="10" spans="1:29" s="456" customFormat="1" ht="18.75">
      <c r="A10" s="470"/>
      <c r="B10" s="470"/>
      <c r="C10" s="470"/>
      <c r="D10" s="470"/>
      <c r="E10" s="470"/>
      <c r="F10" s="470"/>
      <c r="G10" s="470"/>
      <c r="H10" s="470"/>
      <c r="L10" s="517"/>
      <c r="M10" s="582" t="s">
        <v>483</v>
      </c>
      <c r="N10" s="631"/>
      <c r="O10" s="1198"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99"/>
      <c r="Q10" s="1199"/>
      <c r="R10" s="1199"/>
      <c r="S10" s="1199"/>
      <c r="T10" s="1200"/>
      <c r="U10" s="632"/>
      <c r="Y10" s="978"/>
      <c r="Z10" s="470"/>
      <c r="AA10" s="470"/>
      <c r="AB10" s="470"/>
      <c r="AC10" s="470"/>
    </row>
    <row r="11" spans="1:29" s="578" customFormat="1" ht="18.75" hidden="1">
      <c r="A11" s="579"/>
      <c r="B11" s="579"/>
      <c r="C11" s="579"/>
      <c r="D11" s="579"/>
      <c r="E11" s="579"/>
      <c r="F11" s="579"/>
      <c r="G11" s="579"/>
      <c r="H11" s="579"/>
      <c r="L11" s="717"/>
      <c r="M11" s="715"/>
      <c r="O11" s="714"/>
      <c r="P11" s="714"/>
      <c r="Q11" s="736" t="s">
        <v>700</v>
      </c>
      <c r="R11" s="736" t="s">
        <v>701</v>
      </c>
      <c r="S11" s="714"/>
      <c r="T11" s="714"/>
      <c r="U11" s="632"/>
      <c r="Y11" s="738"/>
      <c r="Z11" s="579"/>
      <c r="AA11" s="579"/>
      <c r="AB11" s="579"/>
      <c r="AC11" s="579"/>
    </row>
    <row r="12" spans="1:29" s="456" customFormat="1" ht="11.25" hidden="1">
      <c r="A12" s="470"/>
      <c r="B12" s="470"/>
      <c r="C12" s="470"/>
      <c r="D12" s="470"/>
      <c r="E12" s="470"/>
      <c r="F12" s="470"/>
      <c r="G12" s="470"/>
      <c r="H12" s="470"/>
      <c r="L12" s="1167"/>
      <c r="M12" s="1167"/>
      <c r="N12" s="453"/>
      <c r="O12" s="732"/>
      <c r="P12" s="732"/>
      <c r="Q12" s="732"/>
      <c r="R12" s="732"/>
      <c r="S12" s="732"/>
      <c r="T12" s="732"/>
      <c r="U12" s="451"/>
      <c r="V12" s="468" t="s">
        <v>358</v>
      </c>
      <c r="Y12" s="978"/>
      <c r="Z12" s="470"/>
      <c r="AA12" s="470"/>
      <c r="AB12" s="470"/>
      <c r="AC12" s="470"/>
    </row>
    <row r="13" spans="1:29" ht="15" customHeight="1">
      <c r="J13" s="446"/>
      <c r="K13" s="446"/>
      <c r="L13" s="442"/>
      <c r="M13" s="442"/>
      <c r="N13" s="442"/>
      <c r="O13" s="564"/>
      <c r="P13" s="564"/>
      <c r="Q13" s="1194"/>
      <c r="R13" s="1194"/>
      <c r="S13" s="1194"/>
      <c r="T13" s="1194"/>
      <c r="U13" s="1194"/>
      <c r="V13" s="1194"/>
    </row>
    <row r="14" spans="1:29">
      <c r="J14" s="446"/>
      <c r="K14" s="446"/>
      <c r="L14" s="1104" t="s">
        <v>436</v>
      </c>
      <c r="M14" s="1104"/>
      <c r="N14" s="1104"/>
      <c r="O14" s="1104"/>
      <c r="P14" s="1104"/>
      <c r="Q14" s="1104"/>
      <c r="R14" s="1104"/>
      <c r="S14" s="1104"/>
      <c r="T14" s="1104"/>
      <c r="U14" s="1104"/>
      <c r="V14" s="1104"/>
      <c r="W14" s="1104"/>
      <c r="X14" s="1104" t="s">
        <v>437</v>
      </c>
    </row>
    <row r="15" spans="1:29" ht="14.25" customHeight="1">
      <c r="J15" s="446"/>
      <c r="K15" s="446"/>
      <c r="L15" s="1179" t="s">
        <v>88</v>
      </c>
      <c r="M15" s="1179" t="s">
        <v>605</v>
      </c>
      <c r="N15" s="499"/>
      <c r="O15" s="1179" t="s">
        <v>606</v>
      </c>
      <c r="P15" s="1215" t="s">
        <v>607</v>
      </c>
      <c r="Q15" s="1215" t="s">
        <v>620</v>
      </c>
      <c r="R15" s="1215"/>
      <c r="S15" s="1215"/>
      <c r="T15" s="1215"/>
      <c r="U15" s="1215"/>
      <c r="V15" s="1179" t="s">
        <v>326</v>
      </c>
      <c r="W15" s="1193" t="s">
        <v>260</v>
      </c>
      <c r="X15" s="1104"/>
    </row>
    <row r="16" spans="1:29" s="488" customFormat="1" ht="25.5" customHeight="1">
      <c r="A16" s="550"/>
      <c r="B16" s="550"/>
      <c r="C16" s="550"/>
      <c r="D16" s="550"/>
      <c r="E16" s="550"/>
      <c r="F16" s="550"/>
      <c r="G16" s="556"/>
      <c r="H16" s="556"/>
      <c r="I16" s="496"/>
      <c r="J16" s="494"/>
      <c r="K16" s="494"/>
      <c r="L16" s="1179"/>
      <c r="M16" s="1179"/>
      <c r="N16" s="499"/>
      <c r="O16" s="1179"/>
      <c r="P16" s="1215"/>
      <c r="Q16" s="1215" t="s">
        <v>658</v>
      </c>
      <c r="R16" s="1215"/>
      <c r="S16" s="1206" t="s">
        <v>633</v>
      </c>
      <c r="T16" s="1206"/>
      <c r="U16" s="1206"/>
      <c r="V16" s="1179"/>
      <c r="W16" s="1193"/>
      <c r="X16" s="1104"/>
      <c r="Y16" s="973"/>
      <c r="Z16" s="550"/>
      <c r="AA16" s="550"/>
      <c r="AB16" s="550"/>
      <c r="AC16" s="550"/>
    </row>
    <row r="17" spans="1:29" ht="14.25" customHeight="1">
      <c r="J17" s="446"/>
      <c r="K17" s="446"/>
      <c r="L17" s="1179"/>
      <c r="M17" s="1179"/>
      <c r="N17" s="499"/>
      <c r="O17" s="1179"/>
      <c r="P17" s="1215"/>
      <c r="Q17" s="499" t="s">
        <v>656</v>
      </c>
      <c r="R17" s="499" t="s">
        <v>657</v>
      </c>
      <c r="S17" s="501" t="s">
        <v>259</v>
      </c>
      <c r="T17" s="1203" t="s">
        <v>258</v>
      </c>
      <c r="U17" s="1203"/>
      <c r="V17" s="1179"/>
      <c r="W17" s="1193"/>
      <c r="X17" s="1104"/>
    </row>
    <row r="18" spans="1:29">
      <c r="J18" s="446"/>
      <c r="K18" s="454">
        <v>1</v>
      </c>
      <c r="L18" s="443" t="s">
        <v>89</v>
      </c>
      <c r="M18" s="443" t="s">
        <v>48</v>
      </c>
      <c r="N18" s="461" t="s">
        <v>48</v>
      </c>
      <c r="O18" s="452">
        <f t="shared" ref="O18:T18" ca="1" si="0">OFFSET(O18,0,-1)+1</f>
        <v>3</v>
      </c>
      <c r="P18" s="452">
        <f t="shared" ca="1" si="0"/>
        <v>4</v>
      </c>
      <c r="Q18" s="452">
        <f t="shared" ca="1" si="0"/>
        <v>5</v>
      </c>
      <c r="R18" s="452">
        <f t="shared" ca="1" si="0"/>
        <v>6</v>
      </c>
      <c r="S18" s="452">
        <f t="shared" ca="1" si="0"/>
        <v>7</v>
      </c>
      <c r="T18" s="1208">
        <f t="shared" ca="1" si="0"/>
        <v>8</v>
      </c>
      <c r="U18" s="1208"/>
      <c r="V18" s="452">
        <f ca="1">OFFSET(V18,0,-2)+1</f>
        <v>9</v>
      </c>
      <c r="W18" s="488"/>
      <c r="X18" s="452">
        <f ca="1">OFFSET(X18,0,-2)+1</f>
        <v>10</v>
      </c>
    </row>
    <row r="19" spans="1:29" ht="22.5">
      <c r="A19" s="1152">
        <v>1</v>
      </c>
      <c r="B19" s="945"/>
      <c r="C19" s="945"/>
      <c r="D19" s="945"/>
      <c r="E19" s="945"/>
      <c r="F19" s="945"/>
      <c r="G19" s="946"/>
      <c r="H19" s="946"/>
      <c r="I19" s="948"/>
      <c r="J19" s="940"/>
      <c r="K19" s="940"/>
      <c r="L19" s="558">
        <f>mergeValue(A19)</f>
        <v>1</v>
      </c>
      <c r="M19" s="606" t="s">
        <v>19</v>
      </c>
      <c r="N19" s="545"/>
      <c r="O19" s="1195"/>
      <c r="P19" s="1195"/>
      <c r="Q19" s="1195"/>
      <c r="R19" s="1195"/>
      <c r="S19" s="1195"/>
      <c r="T19" s="1195"/>
      <c r="U19" s="1195"/>
      <c r="V19" s="1195"/>
      <c r="W19" s="1195"/>
      <c r="X19" s="546" t="s">
        <v>458</v>
      </c>
    </row>
    <row r="20" spans="1:29" ht="22.5">
      <c r="A20" s="1152"/>
      <c r="B20" s="1152">
        <v>1</v>
      </c>
      <c r="C20" s="945"/>
      <c r="D20" s="945"/>
      <c r="E20" s="945"/>
      <c r="F20" s="945"/>
      <c r="G20" s="950"/>
      <c r="H20" s="947"/>
      <c r="I20" s="952"/>
      <c r="J20" s="937"/>
      <c r="K20" s="936"/>
      <c r="L20" s="558" t="str">
        <f>mergeValue(A20) &amp;"."&amp; mergeValue(B20)</f>
        <v>1.1</v>
      </c>
      <c r="M20" s="511" t="s">
        <v>15</v>
      </c>
      <c r="N20" s="545"/>
      <c r="O20" s="1195"/>
      <c r="P20" s="1195"/>
      <c r="Q20" s="1195"/>
      <c r="R20" s="1195"/>
      <c r="S20" s="1195"/>
      <c r="T20" s="1195"/>
      <c r="U20" s="1195"/>
      <c r="V20" s="1195"/>
      <c r="W20" s="1195"/>
      <c r="X20" s="546" t="s">
        <v>459</v>
      </c>
    </row>
    <row r="21" spans="1:29" ht="22.5">
      <c r="A21" s="1152"/>
      <c r="B21" s="1152"/>
      <c r="C21" s="1152">
        <v>1</v>
      </c>
      <c r="D21" s="945"/>
      <c r="E21" s="945"/>
      <c r="F21" s="945"/>
      <c r="G21" s="950"/>
      <c r="H21" s="947"/>
      <c r="I21" s="953"/>
      <c r="J21" s="937"/>
      <c r="K21" s="936"/>
      <c r="L21" s="558" t="str">
        <f>mergeValue(A21) &amp;"."&amp; mergeValue(B21)&amp;"."&amp; mergeValue(C21)</f>
        <v>1.1.1</v>
      </c>
      <c r="M21" s="512" t="s">
        <v>6</v>
      </c>
      <c r="N21" s="545"/>
      <c r="O21" s="1195"/>
      <c r="P21" s="1195"/>
      <c r="Q21" s="1195"/>
      <c r="R21" s="1195"/>
      <c r="S21" s="1195"/>
      <c r="T21" s="1195"/>
      <c r="U21" s="1195"/>
      <c r="V21" s="1195"/>
      <c r="W21" s="1195"/>
      <c r="X21" s="546" t="s">
        <v>612</v>
      </c>
    </row>
    <row r="22" spans="1:29">
      <c r="A22" s="1152"/>
      <c r="B22" s="1152"/>
      <c r="C22" s="1152"/>
      <c r="D22" s="1152">
        <v>1</v>
      </c>
      <c r="E22" s="945"/>
      <c r="F22" s="945"/>
      <c r="G22" s="950"/>
      <c r="H22" s="947"/>
      <c r="I22" s="953"/>
      <c r="J22" s="951"/>
      <c r="K22" s="936"/>
      <c r="L22" s="558" t="str">
        <f>mergeValue(A22) &amp;"."&amp; mergeValue(B22)&amp;"."&amp; mergeValue(C22)&amp;"."&amp; mergeValue(D22)</f>
        <v>1.1.1.1</v>
      </c>
      <c r="M22" s="513" t="s">
        <v>21</v>
      </c>
      <c r="N22" s="545"/>
      <c r="O22" s="1195"/>
      <c r="P22" s="1195"/>
      <c r="Q22" s="1195"/>
      <c r="R22" s="1195"/>
      <c r="S22" s="1195"/>
      <c r="T22" s="1195"/>
      <c r="U22" s="1195"/>
      <c r="V22" s="1195"/>
      <c r="W22" s="1195"/>
      <c r="X22" s="985" t="s">
        <v>666</v>
      </c>
    </row>
    <row r="23" spans="1:29" ht="42.95" customHeight="1">
      <c r="A23" s="1152"/>
      <c r="B23" s="1152"/>
      <c r="C23" s="1152"/>
      <c r="D23" s="1152"/>
      <c r="E23" s="945">
        <v>1</v>
      </c>
      <c r="F23" s="945"/>
      <c r="G23" s="950"/>
      <c r="H23" s="947"/>
      <c r="I23" s="953"/>
      <c r="J23" s="951"/>
      <c r="K23" s="941"/>
      <c r="L23" s="558" t="str">
        <f>mergeValue(A23) &amp;"."&amp; mergeValue(B23)&amp;"."&amp; mergeValue(C23)&amp;"."&amp; mergeValue(D23)&amp;"."&amp; mergeValue(E23)</f>
        <v>1.1.1.1.1</v>
      </c>
      <c r="M23" s="1037"/>
      <c r="N23" s="507"/>
      <c r="O23" s="1039"/>
      <c r="P23" s="1040"/>
      <c r="Q23" s="636"/>
      <c r="R23" s="636"/>
      <c r="S23" s="1065"/>
      <c r="T23" s="615" t="s">
        <v>82</v>
      </c>
      <c r="U23" s="1063"/>
      <c r="V23" s="739" t="s">
        <v>82</v>
      </c>
      <c r="W23" s="804"/>
      <c r="X23" s="1169" t="s">
        <v>667</v>
      </c>
      <c r="Y23" s="973" t="str">
        <f>strCheckDateTwo(N23:W23)</f>
        <v/>
      </c>
    </row>
    <row r="24" spans="1:29" hidden="1">
      <c r="A24" s="1152"/>
      <c r="B24" s="1152"/>
      <c r="C24" s="1152"/>
      <c r="D24" s="1152"/>
      <c r="E24" s="945"/>
      <c r="F24" s="945"/>
      <c r="G24" s="950"/>
      <c r="H24" s="947"/>
      <c r="I24" s="953"/>
      <c r="J24" s="951"/>
      <c r="K24" s="941"/>
      <c r="L24" s="596"/>
      <c r="M24" s="526"/>
      <c r="N24" s="611"/>
      <c r="O24" s="611"/>
      <c r="P24" s="611"/>
      <c r="Q24" s="611"/>
      <c r="R24" s="549" t="str">
        <f>S23 &amp; "-" &amp; U23</f>
        <v>-</v>
      </c>
      <c r="S24" s="477"/>
      <c r="T24" s="551"/>
      <c r="U24" s="477"/>
      <c r="V24" s="611"/>
      <c r="W24" s="803"/>
      <c r="X24" s="1170"/>
    </row>
    <row r="25" spans="1:29" ht="15" customHeight="1">
      <c r="A25" s="1152"/>
      <c r="B25" s="1152"/>
      <c r="C25" s="1152"/>
      <c r="D25" s="1152"/>
      <c r="E25" s="945"/>
      <c r="F25" s="945"/>
      <c r="G25" s="950"/>
      <c r="H25" s="947"/>
      <c r="I25" s="953"/>
      <c r="J25" s="951"/>
      <c r="K25" s="941"/>
      <c r="L25" s="503"/>
      <c r="M25" s="516" t="s">
        <v>4</v>
      </c>
      <c r="N25" s="514"/>
      <c r="O25" s="510"/>
      <c r="P25" s="510"/>
      <c r="Q25" s="510"/>
      <c r="R25" s="510"/>
      <c r="S25" s="538"/>
      <c r="T25" s="529"/>
      <c r="U25" s="528"/>
      <c r="V25" s="514"/>
      <c r="W25" s="514"/>
      <c r="X25" s="1171"/>
    </row>
    <row r="26" spans="1:29" s="440" customFormat="1" ht="15" customHeight="1">
      <c r="A26" s="1152"/>
      <c r="B26" s="1152"/>
      <c r="C26" s="1152"/>
      <c r="D26" s="949"/>
      <c r="E26" s="949"/>
      <c r="F26" s="949"/>
      <c r="G26" s="950"/>
      <c r="H26" s="949"/>
      <c r="I26" s="953"/>
      <c r="J26" s="939"/>
      <c r="K26" s="943"/>
      <c r="L26" s="503"/>
      <c r="M26" s="515" t="s">
        <v>16</v>
      </c>
      <c r="N26" s="514"/>
      <c r="O26" s="510"/>
      <c r="P26" s="510"/>
      <c r="Q26" s="510"/>
      <c r="R26" s="510"/>
      <c r="S26" s="538"/>
      <c r="T26" s="529"/>
      <c r="U26" s="528"/>
      <c r="V26" s="514"/>
      <c r="W26" s="529"/>
      <c r="X26" s="969"/>
      <c r="Y26" s="1042"/>
      <c r="Z26" s="466"/>
      <c r="AA26" s="466"/>
      <c r="AB26" s="466"/>
      <c r="AC26" s="466"/>
    </row>
    <row r="27" spans="1:29" s="440" customFormat="1" ht="15" customHeight="1">
      <c r="A27" s="1152"/>
      <c r="B27" s="1152"/>
      <c r="C27" s="949"/>
      <c r="D27" s="949"/>
      <c r="E27" s="949"/>
      <c r="F27" s="949"/>
      <c r="G27" s="950"/>
      <c r="H27" s="949"/>
      <c r="I27" s="944"/>
      <c r="J27" s="939"/>
      <c r="K27" s="943"/>
      <c r="L27" s="503"/>
      <c r="M27" s="514" t="s">
        <v>17</v>
      </c>
      <c r="N27" s="514"/>
      <c r="O27" s="510"/>
      <c r="P27" s="510"/>
      <c r="Q27" s="510"/>
      <c r="R27" s="510"/>
      <c r="S27" s="538"/>
      <c r="T27" s="529"/>
      <c r="U27" s="528"/>
      <c r="V27" s="514"/>
      <c r="W27" s="529"/>
      <c r="X27" s="525"/>
      <c r="Y27" s="1042"/>
      <c r="Z27" s="466"/>
      <c r="AA27" s="466"/>
      <c r="AB27" s="466"/>
      <c r="AC27" s="466"/>
    </row>
    <row r="28" spans="1:29" s="440" customFormat="1" ht="15" customHeight="1">
      <c r="A28" s="1152"/>
      <c r="B28" s="949"/>
      <c r="C28" s="949"/>
      <c r="D28" s="949"/>
      <c r="E28" s="949"/>
      <c r="F28" s="949"/>
      <c r="G28" s="950"/>
      <c r="H28" s="949"/>
      <c r="I28" s="944"/>
      <c r="J28" s="939"/>
      <c r="K28" s="943"/>
      <c r="L28" s="503"/>
      <c r="M28" s="523" t="s">
        <v>18</v>
      </c>
      <c r="N28" s="514"/>
      <c r="O28" s="510"/>
      <c r="P28" s="510"/>
      <c r="Q28" s="510"/>
      <c r="R28" s="510"/>
      <c r="S28" s="538"/>
      <c r="T28" s="529"/>
      <c r="U28" s="528"/>
      <c r="V28" s="514"/>
      <c r="W28" s="529"/>
      <c r="X28" s="525"/>
      <c r="Y28" s="1042"/>
      <c r="Z28" s="466"/>
      <c r="AA28" s="466"/>
      <c r="AB28" s="466"/>
      <c r="AC28" s="466"/>
    </row>
    <row r="29" spans="1:29" s="440" customFormat="1" ht="15" customHeight="1">
      <c r="A29" s="935"/>
      <c r="B29" s="935"/>
      <c r="C29" s="935"/>
      <c r="D29" s="935"/>
      <c r="E29" s="935"/>
      <c r="F29" s="935"/>
      <c r="G29" s="942"/>
      <c r="H29" s="943"/>
      <c r="I29" s="938"/>
      <c r="J29" s="939"/>
      <c r="K29" s="935"/>
      <c r="L29" s="503"/>
      <c r="M29" s="530" t="s">
        <v>294</v>
      </c>
      <c r="N29" s="514"/>
      <c r="O29" s="510"/>
      <c r="P29" s="510"/>
      <c r="Q29" s="510"/>
      <c r="R29" s="510"/>
      <c r="S29" s="538"/>
      <c r="T29" s="529"/>
      <c r="U29" s="528"/>
      <c r="V29" s="514"/>
      <c r="W29" s="529"/>
      <c r="X29" s="525"/>
      <c r="Y29" s="1042"/>
      <c r="Z29" s="466"/>
      <c r="AA29" s="466"/>
      <c r="AB29" s="466"/>
      <c r="AC29" s="466"/>
    </row>
    <row r="30" spans="1:29" ht="3" customHeight="1"/>
    <row r="31" spans="1:29" ht="96" customHeight="1">
      <c r="L31" s="1">
        <v>1</v>
      </c>
      <c r="M31" s="1145" t="s">
        <v>668</v>
      </c>
      <c r="N31" s="1145"/>
      <c r="O31" s="1145"/>
      <c r="P31" s="1145"/>
      <c r="Q31" s="1145"/>
      <c r="R31" s="1145"/>
      <c r="S31" s="1145"/>
      <c r="T31" s="1145"/>
      <c r="U31" s="1145"/>
      <c r="V31" s="1145"/>
      <c r="W31" s="1145"/>
      <c r="X31" s="1145"/>
      <c r="Y31" s="1064"/>
      <c r="Z31" s="481"/>
      <c r="AA31" s="481"/>
      <c r="AB31" s="481"/>
      <c r="AC31" s="481"/>
    </row>
    <row r="32" spans="1:29">
      <c r="M32" s="480"/>
      <c r="N32" s="480"/>
      <c r="O32" s="480"/>
      <c r="P32" s="480"/>
      <c r="Q32" s="480"/>
      <c r="R32" s="480"/>
      <c r="S32" s="480"/>
      <c r="T32" s="480"/>
      <c r="U32" s="480"/>
      <c r="V32" s="480"/>
      <c r="W32" s="480"/>
      <c r="X32" s="480"/>
      <c r="Y32" s="979"/>
      <c r="Z32" s="471"/>
      <c r="AA32" s="471"/>
      <c r="AB32" s="471"/>
      <c r="AC32" s="471"/>
    </row>
  </sheetData>
  <sheetProtection password="FA9C" sheet="1" objects="1" scenarios="1" formatColumns="0" formatRows="0"/>
  <dataConsolidate/>
  <mergeCells count="30">
    <mergeCell ref="M31:X31"/>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8"/>
    <mergeCell ref="O19:W19"/>
    <mergeCell ref="B20:B27"/>
    <mergeCell ref="O20:W20"/>
    <mergeCell ref="C21:C26"/>
    <mergeCell ref="D22:D25"/>
    <mergeCell ref="O22:W22"/>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85" hidden="1" customWidth="1"/>
    <col min="2" max="4" width="3.7109375" style="173" hidden="1" customWidth="1"/>
    <col min="5" max="5" width="3.7109375" style="61" customWidth="1"/>
    <col min="6" max="6" width="9.7109375" style="36" customWidth="1"/>
    <col min="7" max="7" width="37.7109375" style="36" customWidth="1"/>
    <col min="8" max="8" width="66.85546875" style="36" customWidth="1"/>
    <col min="9" max="9" width="115.7109375" style="36" customWidth="1"/>
    <col min="10" max="11" width="10.5703125" style="173"/>
    <col min="12" max="12" width="11.140625" style="173" customWidth="1"/>
    <col min="13" max="20" width="10.5703125" style="173"/>
    <col min="21" max="16384" width="10.5703125" style="36"/>
  </cols>
  <sheetData>
    <row r="1" spans="1:20" ht="3" customHeight="1">
      <c r="A1" s="185" t="s">
        <v>205</v>
      </c>
    </row>
    <row r="2" spans="1:20" ht="22.5">
      <c r="F2" s="1146" t="s">
        <v>473</v>
      </c>
      <c r="G2" s="1147"/>
      <c r="H2" s="1148"/>
      <c r="I2" s="404"/>
    </row>
    <row r="3" spans="1:20" ht="3" customHeight="1"/>
    <row r="4" spans="1:20" s="162" customFormat="1" ht="11.25">
      <c r="A4" s="184"/>
      <c r="B4" s="184"/>
      <c r="C4" s="184"/>
      <c r="D4" s="184"/>
      <c r="F4" s="1104" t="s">
        <v>436</v>
      </c>
      <c r="G4" s="1104"/>
      <c r="H4" s="1104"/>
      <c r="I4" s="1149" t="s">
        <v>437</v>
      </c>
      <c r="J4" s="184"/>
      <c r="K4" s="184"/>
      <c r="L4" s="184"/>
      <c r="M4" s="184"/>
      <c r="N4" s="184"/>
      <c r="O4" s="184"/>
      <c r="P4" s="184"/>
      <c r="Q4" s="184"/>
      <c r="R4" s="184"/>
      <c r="S4" s="184"/>
      <c r="T4" s="184"/>
    </row>
    <row r="5" spans="1:20" s="162" customFormat="1" ht="11.25" customHeight="1">
      <c r="A5" s="184"/>
      <c r="B5" s="184"/>
      <c r="C5" s="184"/>
      <c r="D5" s="184"/>
      <c r="F5" s="288" t="s">
        <v>88</v>
      </c>
      <c r="G5" s="306" t="s">
        <v>439</v>
      </c>
      <c r="H5" s="287" t="s">
        <v>424</v>
      </c>
      <c r="I5" s="1149"/>
      <c r="J5" s="184"/>
      <c r="K5" s="184"/>
      <c r="L5" s="184"/>
      <c r="M5" s="184"/>
      <c r="N5" s="184"/>
      <c r="O5" s="184"/>
      <c r="P5" s="184"/>
      <c r="Q5" s="184"/>
      <c r="R5" s="184"/>
      <c r="S5" s="184"/>
      <c r="T5" s="184"/>
    </row>
    <row r="6" spans="1:20" s="162" customFormat="1" ht="12" customHeight="1">
      <c r="A6" s="184"/>
      <c r="B6" s="184"/>
      <c r="C6" s="184"/>
      <c r="D6" s="184"/>
      <c r="F6" s="289" t="s">
        <v>89</v>
      </c>
      <c r="G6" s="291">
        <v>2</v>
      </c>
      <c r="H6" s="292">
        <v>3</v>
      </c>
      <c r="I6" s="290">
        <v>4</v>
      </c>
      <c r="J6" s="184">
        <v>4</v>
      </c>
      <c r="K6" s="184"/>
      <c r="L6" s="184"/>
      <c r="M6" s="184"/>
      <c r="N6" s="184"/>
      <c r="O6" s="184"/>
      <c r="P6" s="184"/>
      <c r="Q6" s="184"/>
      <c r="R6" s="184"/>
      <c r="S6" s="184"/>
      <c r="T6" s="184"/>
    </row>
    <row r="7" spans="1:20" s="162" customFormat="1" ht="18.75">
      <c r="A7" s="184"/>
      <c r="B7" s="184"/>
      <c r="C7" s="184"/>
      <c r="D7" s="184"/>
      <c r="F7" s="304">
        <v>1</v>
      </c>
      <c r="G7" s="386" t="s">
        <v>474</v>
      </c>
      <c r="H7" s="286" t="str">
        <f>IF(dateCh="","",dateCh)</f>
        <v>27.11.2020</v>
      </c>
      <c r="I7" s="167" t="s">
        <v>475</v>
      </c>
      <c r="J7" s="303"/>
      <c r="K7" s="184"/>
      <c r="L7" s="184"/>
      <c r="M7" s="184"/>
      <c r="N7" s="184"/>
      <c r="O7" s="184"/>
      <c r="P7" s="184"/>
      <c r="Q7" s="184"/>
      <c r="R7" s="184"/>
      <c r="S7" s="184"/>
      <c r="T7" s="184"/>
    </row>
    <row r="8" spans="1:20" s="162" customFormat="1" ht="45">
      <c r="A8" s="1150">
        <v>1</v>
      </c>
      <c r="B8" s="184"/>
      <c r="C8" s="184"/>
      <c r="D8" s="184"/>
      <c r="F8" s="304" t="str">
        <f>"2." &amp;mergeValue(A8)</f>
        <v>2.1</v>
      </c>
      <c r="G8" s="386" t="s">
        <v>476</v>
      </c>
      <c r="H8" s="286" t="str">
        <f>IF('Перечень тарифов'!R21="","наименование отсутствует","" &amp; 'Перечень тарифов'!R21 &amp; "")</f>
        <v>наименование отсутствует</v>
      </c>
      <c r="I8" s="167" t="s">
        <v>569</v>
      </c>
      <c r="J8" s="303"/>
      <c r="K8" s="184"/>
      <c r="L8" s="184"/>
      <c r="M8" s="184"/>
      <c r="N8" s="184"/>
      <c r="O8" s="184"/>
      <c r="P8" s="184"/>
      <c r="Q8" s="184"/>
      <c r="R8" s="184"/>
      <c r="S8" s="184"/>
      <c r="T8" s="184"/>
    </row>
    <row r="9" spans="1:20" s="162" customFormat="1" ht="22.5">
      <c r="A9" s="1150"/>
      <c r="B9" s="184"/>
      <c r="C9" s="184"/>
      <c r="D9" s="184"/>
      <c r="F9" s="304" t="str">
        <f>"3." &amp;mergeValue(A9)</f>
        <v>3.1</v>
      </c>
      <c r="G9" s="386" t="s">
        <v>477</v>
      </c>
      <c r="H9" s="28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67" t="s">
        <v>568</v>
      </c>
      <c r="J9" s="303"/>
      <c r="K9" s="184"/>
      <c r="L9" s="184"/>
      <c r="M9" s="184"/>
      <c r="N9" s="184"/>
      <c r="O9" s="184"/>
      <c r="P9" s="184"/>
      <c r="Q9" s="184"/>
      <c r="R9" s="184"/>
      <c r="S9" s="184"/>
      <c r="T9" s="184"/>
    </row>
    <row r="10" spans="1:20" s="162" customFormat="1" ht="22.5">
      <c r="A10" s="1150"/>
      <c r="B10" s="184"/>
      <c r="C10" s="184"/>
      <c r="D10" s="184"/>
      <c r="F10" s="304" t="str">
        <f>"4."&amp;mergeValue(A10)</f>
        <v>4.1</v>
      </c>
      <c r="G10" s="386" t="s">
        <v>478</v>
      </c>
      <c r="H10" s="287" t="s">
        <v>440</v>
      </c>
      <c r="I10" s="167"/>
      <c r="J10" s="303"/>
      <c r="K10" s="184"/>
      <c r="L10" s="184"/>
      <c r="M10" s="184"/>
      <c r="N10" s="184"/>
      <c r="O10" s="184"/>
      <c r="P10" s="184"/>
      <c r="Q10" s="184"/>
      <c r="R10" s="184"/>
      <c r="S10" s="184"/>
      <c r="T10" s="184"/>
    </row>
    <row r="11" spans="1:20" s="162" customFormat="1" ht="18.75">
      <c r="A11" s="1150"/>
      <c r="B11" s="1150">
        <v>1</v>
      </c>
      <c r="C11" s="408"/>
      <c r="D11" s="408"/>
      <c r="F11" s="304" t="str">
        <f>"4."&amp;mergeValue(A11) &amp;"."&amp;mergeValue(B11)</f>
        <v>4.1.1</v>
      </c>
      <c r="G11" s="293" t="s">
        <v>571</v>
      </c>
      <c r="H11" s="286" t="str">
        <f>IF(region_name="","",region_name)</f>
        <v>Ханты-Мансийский автономный округ</v>
      </c>
      <c r="I11" s="167" t="s">
        <v>481</v>
      </c>
      <c r="J11" s="303"/>
      <c r="K11" s="184"/>
      <c r="L11" s="184"/>
      <c r="M11" s="184"/>
      <c r="N11" s="184"/>
      <c r="O11" s="184"/>
      <c r="P11" s="184"/>
      <c r="Q11" s="184"/>
      <c r="R11" s="184"/>
      <c r="S11" s="184"/>
      <c r="T11" s="184"/>
    </row>
    <row r="12" spans="1:20" s="162" customFormat="1" ht="22.5">
      <c r="A12" s="1150"/>
      <c r="B12" s="1150"/>
      <c r="C12" s="1150">
        <v>1</v>
      </c>
      <c r="D12" s="408"/>
      <c r="F12" s="304" t="str">
        <f>"4."&amp;mergeValue(A12) &amp;"."&amp;mergeValue(B12)&amp;"."&amp;mergeValue(C12)</f>
        <v>4.1.1.1</v>
      </c>
      <c r="G12" s="310" t="s">
        <v>479</v>
      </c>
      <c r="H12" s="286" t="str">
        <f>IF(Территории!H13="","","" &amp; Территории!H13 &amp; "")</f>
        <v>город Урай</v>
      </c>
      <c r="I12" s="167" t="s">
        <v>482</v>
      </c>
      <c r="J12" s="303"/>
      <c r="K12" s="184"/>
      <c r="L12" s="184"/>
      <c r="M12" s="184"/>
      <c r="N12" s="184"/>
      <c r="O12" s="184"/>
      <c r="P12" s="184"/>
      <c r="Q12" s="184"/>
      <c r="R12" s="184"/>
      <c r="S12" s="184"/>
      <c r="T12" s="184"/>
    </row>
    <row r="13" spans="1:20" s="162" customFormat="1" ht="56.25">
      <c r="A13" s="1150"/>
      <c r="B13" s="1150"/>
      <c r="C13" s="1150"/>
      <c r="D13" s="408">
        <v>1</v>
      </c>
      <c r="F13" s="304" t="str">
        <f>"4."&amp;mergeValue(A13) &amp;"."&amp;mergeValue(B13)&amp;"."&amp;mergeValue(C13)&amp;"."&amp;mergeValue(D13)</f>
        <v>4.1.1.1.1</v>
      </c>
      <c r="G13" s="389" t="s">
        <v>480</v>
      </c>
      <c r="H13" s="286" t="str">
        <f>IF(Территории!R14="","","" &amp; Территории!R14 &amp; "")</f>
        <v>город Урай (71878000)</v>
      </c>
      <c r="I13" s="1071" t="s">
        <v>570</v>
      </c>
      <c r="J13" s="303"/>
      <c r="K13" s="184"/>
      <c r="L13" s="184"/>
      <c r="M13" s="184"/>
      <c r="N13" s="184"/>
      <c r="O13" s="184"/>
      <c r="P13" s="184"/>
      <c r="Q13" s="184"/>
      <c r="R13" s="184"/>
      <c r="S13" s="184"/>
      <c r="T13" s="184"/>
    </row>
    <row r="14" spans="1:20" s="295" customFormat="1" ht="3" customHeight="1">
      <c r="A14" s="296"/>
      <c r="B14" s="296"/>
      <c r="C14" s="296"/>
      <c r="D14" s="296"/>
      <c r="F14" s="294"/>
      <c r="G14" s="387"/>
      <c r="H14" s="388"/>
      <c r="I14" s="196"/>
      <c r="J14" s="296"/>
      <c r="K14" s="296"/>
      <c r="L14" s="296"/>
      <c r="M14" s="296"/>
      <c r="N14" s="296"/>
      <c r="O14" s="296"/>
      <c r="P14" s="296"/>
      <c r="Q14" s="296"/>
      <c r="R14" s="296"/>
      <c r="S14" s="296"/>
      <c r="T14" s="296"/>
    </row>
    <row r="15" spans="1:20" s="295" customFormat="1" ht="15" customHeight="1">
      <c r="A15" s="296"/>
      <c r="B15" s="296"/>
      <c r="C15" s="296"/>
      <c r="D15" s="296"/>
      <c r="F15" s="294"/>
      <c r="G15" s="1145" t="s">
        <v>572</v>
      </c>
      <c r="H15" s="1145"/>
      <c r="I15" s="196"/>
      <c r="J15" s="296"/>
      <c r="K15" s="296"/>
      <c r="L15" s="296"/>
      <c r="M15" s="296"/>
      <c r="N15" s="296"/>
      <c r="O15" s="296"/>
      <c r="P15" s="296"/>
      <c r="Q15" s="296"/>
      <c r="R15" s="296"/>
      <c r="S15" s="296"/>
      <c r="T15" s="296"/>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sheetPr codeName="List11">
    <tabColor rgb="FFEAEBEE"/>
    <pageSetUpPr fitToPage="1"/>
  </sheetPr>
  <dimension ref="A1:P21"/>
  <sheetViews>
    <sheetView showGridLines="0" topLeftCell="C4" zoomScaleNormal="100" workbookViewId="0"/>
  </sheetViews>
  <sheetFormatPr defaultColWidth="10.5703125" defaultRowHeight="14.25"/>
  <cols>
    <col min="1" max="1" width="9.140625" style="69" hidden="1" customWidth="1"/>
    <col min="2" max="2" width="9.140625" style="158" hidden="1" customWidth="1"/>
    <col min="3" max="3" width="3.7109375" style="61" customWidth="1"/>
    <col min="4" max="4" width="6.28515625" style="36" bestFit="1" customWidth="1"/>
    <col min="5" max="6" width="64.140625" style="36" customWidth="1"/>
    <col min="7" max="7" width="115.7109375" style="36" customWidth="1"/>
    <col min="8" max="8" width="10.5703125" style="36"/>
    <col min="9" max="10" width="10.5703125" style="182"/>
    <col min="11" max="16384" width="10.5703125" style="36"/>
  </cols>
  <sheetData>
    <row r="1" spans="1:16" hidden="1">
      <c r="M1" s="381"/>
      <c r="N1" s="381"/>
      <c r="P1" s="381"/>
    </row>
    <row r="2" spans="1:16" hidden="1"/>
    <row r="3" spans="1:16" hidden="1"/>
    <row r="4" spans="1:16" ht="3" customHeight="1">
      <c r="C4" s="60"/>
      <c r="D4" s="37"/>
      <c r="E4" s="37"/>
      <c r="F4" s="38"/>
      <c r="G4" s="38"/>
    </row>
    <row r="5" spans="1:16" ht="22.5">
      <c r="C5" s="60"/>
      <c r="D5" s="1166" t="s">
        <v>709</v>
      </c>
      <c r="E5" s="1166"/>
      <c r="F5" s="1166"/>
      <c r="G5" s="406"/>
    </row>
    <row r="6" spans="1:16" ht="3" customHeight="1">
      <c r="C6" s="60"/>
      <c r="D6" s="37"/>
      <c r="E6" s="58"/>
      <c r="F6" s="57"/>
      <c r="G6" s="255"/>
    </row>
    <row r="7" spans="1:16">
      <c r="C7" s="60"/>
      <c r="D7" s="1179" t="s">
        <v>436</v>
      </c>
      <c r="E7" s="1179"/>
      <c r="F7" s="1179"/>
      <c r="G7" s="1222" t="s">
        <v>437</v>
      </c>
    </row>
    <row r="8" spans="1:16">
      <c r="C8" s="60"/>
      <c r="D8" s="76" t="s">
        <v>88</v>
      </c>
      <c r="E8" s="85" t="s">
        <v>439</v>
      </c>
      <c r="F8" s="85" t="s">
        <v>438</v>
      </c>
      <c r="G8" s="1222"/>
    </row>
    <row r="9" spans="1:16" ht="12" customHeight="1">
      <c r="C9" s="60"/>
      <c r="D9" s="42" t="s">
        <v>89</v>
      </c>
      <c r="E9" s="42" t="s">
        <v>48</v>
      </c>
      <c r="F9" s="42" t="s">
        <v>49</v>
      </c>
      <c r="G9" s="42" t="s">
        <v>50</v>
      </c>
    </row>
    <row r="10" spans="1:16" ht="22.5">
      <c r="A10" s="254"/>
      <c r="C10" s="60"/>
      <c r="D10" s="159">
        <v>1</v>
      </c>
      <c r="E10" s="263" t="s">
        <v>671</v>
      </c>
      <c r="F10" s="264" t="s">
        <v>440</v>
      </c>
      <c r="G10" s="167"/>
    </row>
    <row r="11" spans="1:16">
      <c r="A11" s="254"/>
      <c r="C11" s="60"/>
      <c r="D11" s="159" t="s">
        <v>280</v>
      </c>
      <c r="E11" s="256" t="s">
        <v>672</v>
      </c>
      <c r="F11" s="264" t="s">
        <v>440</v>
      </c>
      <c r="G11" s="167"/>
    </row>
    <row r="12" spans="1:16" ht="21" customHeight="1">
      <c r="A12" s="254"/>
      <c r="C12" s="60"/>
      <c r="D12" s="159" t="s">
        <v>7</v>
      </c>
      <c r="E12" s="258"/>
      <c r="F12" s="283"/>
      <c r="G12" s="1169" t="s">
        <v>576</v>
      </c>
    </row>
    <row r="13" spans="1:16" ht="15" customHeight="1">
      <c r="A13" s="254"/>
      <c r="C13" s="60"/>
      <c r="D13" s="86"/>
      <c r="E13" s="270" t="s">
        <v>313</v>
      </c>
      <c r="F13" s="267"/>
      <c r="G13" s="1171"/>
    </row>
    <row r="14" spans="1:16">
      <c r="A14" s="254"/>
      <c r="C14" s="60"/>
      <c r="D14" s="159" t="s">
        <v>314</v>
      </c>
      <c r="E14" s="256" t="s">
        <v>673</v>
      </c>
      <c r="F14" s="264" t="s">
        <v>440</v>
      </c>
      <c r="G14" s="754"/>
    </row>
    <row r="15" spans="1:16" ht="42.95" customHeight="1">
      <c r="A15" s="254"/>
      <c r="C15" s="60"/>
      <c r="D15" s="159" t="s">
        <v>425</v>
      </c>
      <c r="E15" s="258"/>
      <c r="F15" s="1062"/>
      <c r="G15" s="1169" t="s">
        <v>674</v>
      </c>
    </row>
    <row r="16" spans="1:16" s="764" customFormat="1" ht="15" customHeight="1">
      <c r="A16" s="768"/>
      <c r="B16" s="158"/>
      <c r="C16" s="651"/>
      <c r="D16" s="789"/>
      <c r="E16" s="792" t="s">
        <v>313</v>
      </c>
      <c r="F16" s="755"/>
      <c r="G16" s="1171"/>
      <c r="I16" s="794"/>
      <c r="J16" s="794"/>
    </row>
    <row r="17" spans="1:16" s="764" customFormat="1">
      <c r="A17" s="768"/>
      <c r="B17" s="158"/>
      <c r="C17" s="651"/>
      <c r="D17" s="159" t="s">
        <v>712</v>
      </c>
      <c r="E17" s="747" t="s">
        <v>714</v>
      </c>
      <c r="F17" s="264" t="s">
        <v>440</v>
      </c>
      <c r="G17" s="754"/>
      <c r="I17" s="794"/>
      <c r="J17" s="794"/>
    </row>
    <row r="18" spans="1:16" s="764" customFormat="1" ht="18.75" hidden="1">
      <c r="A18" s="768"/>
      <c r="B18" s="158"/>
      <c r="C18" s="651"/>
      <c r="D18" s="750" t="s">
        <v>713</v>
      </c>
      <c r="E18" s="749"/>
      <c r="F18" s="748"/>
      <c r="G18" s="763"/>
      <c r="H18" s="751"/>
      <c r="I18" s="794"/>
      <c r="J18" s="794"/>
    </row>
    <row r="19" spans="1:16" ht="15" customHeight="1">
      <c r="A19" s="254"/>
      <c r="C19" s="60"/>
      <c r="D19" s="86"/>
      <c r="E19" s="792" t="s">
        <v>313</v>
      </c>
      <c r="F19" s="755"/>
      <c r="G19" s="756"/>
    </row>
    <row r="20" spans="1:16" ht="3" customHeight="1"/>
    <row r="21" spans="1:16">
      <c r="D21" s="753" t="s">
        <v>710</v>
      </c>
      <c r="E21" s="752" t="s">
        <v>711</v>
      </c>
      <c r="F21" s="690"/>
      <c r="G21" s="690"/>
      <c r="H21" s="690"/>
      <c r="I21" s="690"/>
      <c r="J21" s="690"/>
      <c r="K21" s="690"/>
      <c r="L21" s="690"/>
      <c r="M21" s="690"/>
      <c r="N21" s="690"/>
      <c r="O21" s="690"/>
      <c r="P21" s="690"/>
    </row>
  </sheetData>
  <sheetProtection password="FA9C"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979" hidden="1" customWidth="1"/>
    <col min="2" max="4" width="3.7109375" style="973" hidden="1" customWidth="1"/>
    <col min="5" max="5" width="3.7109375" style="774" customWidth="1"/>
    <col min="6" max="6" width="9.7109375" style="1026" customWidth="1"/>
    <col min="7" max="7" width="37.7109375" style="1026" customWidth="1"/>
    <col min="8" max="8" width="66.85546875" style="1026" customWidth="1"/>
    <col min="9" max="9" width="115.7109375" style="1026" customWidth="1"/>
    <col min="10" max="11" width="10.5703125" style="973"/>
    <col min="12" max="12" width="11.140625" style="973" customWidth="1"/>
    <col min="13" max="20" width="10.5703125" style="973"/>
    <col min="21" max="16384" width="10.5703125" style="1026"/>
  </cols>
  <sheetData>
    <row r="1" spans="1:20" ht="3" customHeight="1">
      <c r="A1" s="979" t="s">
        <v>205</v>
      </c>
    </row>
    <row r="2" spans="1:20" ht="22.5">
      <c r="F2" s="1146" t="s">
        <v>473</v>
      </c>
      <c r="G2" s="1147"/>
      <c r="H2" s="1148"/>
      <c r="I2" s="771"/>
    </row>
    <row r="3" spans="1:20" ht="3" customHeight="1"/>
    <row r="4" spans="1:20" s="972" customFormat="1" ht="11.25">
      <c r="A4" s="978"/>
      <c r="B4" s="978"/>
      <c r="C4" s="978"/>
      <c r="D4" s="978"/>
      <c r="F4" s="1104" t="s">
        <v>436</v>
      </c>
      <c r="G4" s="1104"/>
      <c r="H4" s="1104"/>
      <c r="I4" s="1149" t="s">
        <v>437</v>
      </c>
      <c r="J4" s="978"/>
      <c r="K4" s="978"/>
      <c r="L4" s="978"/>
      <c r="M4" s="978"/>
      <c r="N4" s="978"/>
      <c r="O4" s="978"/>
      <c r="P4" s="978"/>
      <c r="Q4" s="978"/>
      <c r="R4" s="978"/>
      <c r="S4" s="978"/>
      <c r="T4" s="978"/>
    </row>
    <row r="5" spans="1:20" s="972" customFormat="1" ht="11.25" customHeight="1">
      <c r="A5" s="978"/>
      <c r="B5" s="978"/>
      <c r="C5" s="978"/>
      <c r="D5" s="978"/>
      <c r="F5" s="1069" t="s">
        <v>88</v>
      </c>
      <c r="G5" s="775" t="s">
        <v>439</v>
      </c>
      <c r="H5" s="1076" t="s">
        <v>424</v>
      </c>
      <c r="I5" s="1149"/>
      <c r="J5" s="978"/>
      <c r="K5" s="978"/>
      <c r="L5" s="978"/>
      <c r="M5" s="978"/>
      <c r="N5" s="978"/>
      <c r="O5" s="978"/>
      <c r="P5" s="978"/>
      <c r="Q5" s="978"/>
      <c r="R5" s="978"/>
      <c r="S5" s="978"/>
      <c r="T5" s="978"/>
    </row>
    <row r="6" spans="1:20" s="972" customFormat="1" ht="12" customHeight="1">
      <c r="A6" s="978"/>
      <c r="B6" s="978"/>
      <c r="C6" s="978"/>
      <c r="D6" s="978"/>
      <c r="F6" s="776" t="s">
        <v>89</v>
      </c>
      <c r="G6" s="777">
        <v>2</v>
      </c>
      <c r="H6" s="778">
        <v>3</v>
      </c>
      <c r="I6" s="573">
        <v>4</v>
      </c>
      <c r="J6" s="978">
        <v>4</v>
      </c>
      <c r="K6" s="978"/>
      <c r="L6" s="978"/>
      <c r="M6" s="978"/>
      <c r="N6" s="978"/>
      <c r="O6" s="978"/>
      <c r="P6" s="978"/>
      <c r="Q6" s="978"/>
      <c r="R6" s="978"/>
      <c r="S6" s="978"/>
      <c r="T6" s="978"/>
    </row>
    <row r="7" spans="1:20" s="972" customFormat="1" ht="18.75">
      <c r="A7" s="978"/>
      <c r="B7" s="978"/>
      <c r="C7" s="978"/>
      <c r="D7" s="978"/>
      <c r="F7" s="994">
        <v>1</v>
      </c>
      <c r="G7" s="780" t="s">
        <v>474</v>
      </c>
      <c r="H7" s="1073" t="str">
        <f>IF(dateCh="","",dateCh)</f>
        <v>27.11.2020</v>
      </c>
      <c r="I7" s="781" t="s">
        <v>475</v>
      </c>
      <c r="J7" s="580"/>
      <c r="K7" s="978"/>
      <c r="L7" s="978"/>
      <c r="M7" s="978"/>
      <c r="N7" s="978"/>
      <c r="O7" s="978"/>
      <c r="P7" s="978"/>
      <c r="Q7" s="978"/>
      <c r="R7" s="978"/>
      <c r="S7" s="978"/>
      <c r="T7" s="978"/>
    </row>
    <row r="8" spans="1:20" s="972" customFormat="1" ht="45">
      <c r="A8" s="1150">
        <v>1</v>
      </c>
      <c r="B8" s="978"/>
      <c r="C8" s="978"/>
      <c r="D8" s="978"/>
      <c r="F8" s="994" t="str">
        <f>"2." &amp;mergeValue(A8)</f>
        <v>2.1</v>
      </c>
      <c r="G8" s="780" t="s">
        <v>476</v>
      </c>
      <c r="H8" s="1073" t="str">
        <f>IF('Перечень тарифов'!R21="","наименование отсутствует","" &amp; 'Перечень тарифов'!R21 &amp; "")</f>
        <v>наименование отсутствует</v>
      </c>
      <c r="I8" s="781" t="s">
        <v>569</v>
      </c>
      <c r="J8" s="580"/>
      <c r="K8" s="978"/>
      <c r="L8" s="978"/>
      <c r="M8" s="978"/>
      <c r="N8" s="978"/>
      <c r="O8" s="978"/>
      <c r="P8" s="978"/>
      <c r="Q8" s="978"/>
      <c r="R8" s="978"/>
      <c r="S8" s="978"/>
      <c r="T8" s="978"/>
    </row>
    <row r="9" spans="1:20" s="972" customFormat="1" ht="22.5">
      <c r="A9" s="1150"/>
      <c r="B9" s="978"/>
      <c r="C9" s="978"/>
      <c r="D9" s="978"/>
      <c r="F9" s="994" t="str">
        <f>"3." &amp;mergeValue(A9)</f>
        <v>3.1</v>
      </c>
      <c r="G9" s="780" t="s">
        <v>477</v>
      </c>
      <c r="H9" s="1073"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81" t="s">
        <v>568</v>
      </c>
      <c r="J9" s="580"/>
      <c r="K9" s="978"/>
      <c r="L9" s="978"/>
      <c r="M9" s="978"/>
      <c r="N9" s="978"/>
      <c r="O9" s="978"/>
      <c r="P9" s="978"/>
      <c r="Q9" s="978"/>
      <c r="R9" s="978"/>
      <c r="S9" s="978"/>
      <c r="T9" s="978"/>
    </row>
    <row r="10" spans="1:20" s="972" customFormat="1" ht="22.5">
      <c r="A10" s="1150"/>
      <c r="B10" s="978"/>
      <c r="C10" s="978"/>
      <c r="D10" s="978"/>
      <c r="F10" s="994" t="str">
        <f>"4."&amp;mergeValue(A10)</f>
        <v>4.1</v>
      </c>
      <c r="G10" s="780" t="s">
        <v>478</v>
      </c>
      <c r="H10" s="1076" t="s">
        <v>440</v>
      </c>
      <c r="I10" s="781"/>
      <c r="J10" s="580"/>
      <c r="K10" s="978"/>
      <c r="L10" s="978"/>
      <c r="M10" s="978"/>
      <c r="N10" s="978"/>
      <c r="O10" s="978"/>
      <c r="P10" s="978"/>
      <c r="Q10" s="978"/>
      <c r="R10" s="978"/>
      <c r="S10" s="978"/>
      <c r="T10" s="978"/>
    </row>
    <row r="11" spans="1:20" s="972" customFormat="1" ht="18.75">
      <c r="A11" s="1150"/>
      <c r="B11" s="1150">
        <v>1</v>
      </c>
      <c r="C11" s="1070"/>
      <c r="D11" s="1070"/>
      <c r="F11" s="994" t="str">
        <f>"4."&amp;mergeValue(A11) &amp;"."&amp;mergeValue(B11)</f>
        <v>4.1.1</v>
      </c>
      <c r="G11" s="795" t="s">
        <v>571</v>
      </c>
      <c r="H11" s="1073" t="str">
        <f>IF(region_name="","",region_name)</f>
        <v>Ханты-Мансийский автономный округ</v>
      </c>
      <c r="I11" s="781" t="s">
        <v>481</v>
      </c>
      <c r="J11" s="580"/>
      <c r="K11" s="978"/>
      <c r="L11" s="978"/>
      <c r="M11" s="978"/>
      <c r="N11" s="978"/>
      <c r="O11" s="978"/>
      <c r="P11" s="978"/>
      <c r="Q11" s="978"/>
      <c r="R11" s="978"/>
      <c r="S11" s="978"/>
      <c r="T11" s="978"/>
    </row>
    <row r="12" spans="1:20" s="972" customFormat="1" ht="22.5">
      <c r="A12" s="1150"/>
      <c r="B12" s="1150"/>
      <c r="C12" s="1150">
        <v>1</v>
      </c>
      <c r="D12" s="1070"/>
      <c r="F12" s="994" t="str">
        <f>"4."&amp;mergeValue(A12) &amp;"."&amp;mergeValue(B12)&amp;"."&amp;mergeValue(C12)</f>
        <v>4.1.1.1</v>
      </c>
      <c r="G12" s="782" t="s">
        <v>479</v>
      </c>
      <c r="H12" s="1073" t="str">
        <f>IF(Территории!H13="","","" &amp; Территории!H13 &amp; "")</f>
        <v>город Урай</v>
      </c>
      <c r="I12" s="781" t="s">
        <v>482</v>
      </c>
      <c r="J12" s="580"/>
      <c r="K12" s="978"/>
      <c r="L12" s="978"/>
      <c r="M12" s="978"/>
      <c r="N12" s="978"/>
      <c r="O12" s="978"/>
      <c r="P12" s="978"/>
      <c r="Q12" s="978"/>
      <c r="R12" s="978"/>
      <c r="S12" s="978"/>
      <c r="T12" s="978"/>
    </row>
    <row r="13" spans="1:20" s="972" customFormat="1" ht="56.25">
      <c r="A13" s="1150"/>
      <c r="B13" s="1150"/>
      <c r="C13" s="1150"/>
      <c r="D13" s="1070">
        <v>1</v>
      </c>
      <c r="F13" s="994" t="str">
        <f>"4."&amp;mergeValue(A13) &amp;"."&amp;mergeValue(B13)&amp;"."&amp;mergeValue(C13)&amp;"."&amp;mergeValue(D13)</f>
        <v>4.1.1.1.1</v>
      </c>
      <c r="G13" s="783" t="s">
        <v>480</v>
      </c>
      <c r="H13" s="1073" t="str">
        <f>IF(Территории!R14="","","" &amp; Территории!R14 &amp; "")</f>
        <v>город Урай (71878000)</v>
      </c>
      <c r="I13" s="1071" t="s">
        <v>570</v>
      </c>
      <c r="J13" s="580"/>
      <c r="K13" s="978"/>
      <c r="L13" s="978"/>
      <c r="M13" s="978"/>
      <c r="N13" s="978"/>
      <c r="O13" s="978"/>
      <c r="P13" s="978"/>
      <c r="Q13" s="978"/>
      <c r="R13" s="978"/>
      <c r="S13" s="978"/>
      <c r="T13" s="978"/>
    </row>
    <row r="14" spans="1:20" s="737" customFormat="1" ht="3" customHeight="1">
      <c r="A14" s="738"/>
      <c r="B14" s="738"/>
      <c r="C14" s="738"/>
      <c r="D14" s="738"/>
      <c r="F14" s="787"/>
      <c r="G14" s="387"/>
      <c r="H14" s="388"/>
      <c r="I14" s="948"/>
      <c r="J14" s="738"/>
      <c r="K14" s="738"/>
      <c r="L14" s="738"/>
      <c r="M14" s="738"/>
      <c r="N14" s="738"/>
      <c r="O14" s="738"/>
      <c r="P14" s="738"/>
      <c r="Q14" s="738"/>
      <c r="R14" s="738"/>
      <c r="S14" s="738"/>
      <c r="T14" s="738"/>
    </row>
    <row r="15" spans="1:20" s="737" customFormat="1" ht="15" customHeight="1">
      <c r="A15" s="738"/>
      <c r="B15" s="738"/>
      <c r="C15" s="738"/>
      <c r="D15" s="738"/>
      <c r="F15" s="787"/>
      <c r="G15" s="1145" t="s">
        <v>572</v>
      </c>
      <c r="H15" s="1145"/>
      <c r="I15" s="948"/>
      <c r="J15" s="738"/>
      <c r="K15" s="738"/>
      <c r="L15" s="738"/>
      <c r="M15" s="738"/>
      <c r="N15" s="738"/>
      <c r="O15" s="738"/>
      <c r="P15" s="738"/>
      <c r="Q15" s="738"/>
      <c r="R15" s="738"/>
      <c r="S15" s="738"/>
      <c r="T15" s="738"/>
    </row>
  </sheetData>
  <sheetProtection password="FA9C"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sheetPr codeName="List12">
    <tabColor rgb="FFEAEBEE"/>
  </sheetPr>
  <dimension ref="A1:L34"/>
  <sheetViews>
    <sheetView showGridLines="0" tabSelected="1" topLeftCell="C4" zoomScaleNormal="100" workbookViewId="0">
      <selection activeCell="H12" sqref="H12"/>
    </sheetView>
  </sheetViews>
  <sheetFormatPr defaultColWidth="10.5703125" defaultRowHeight="14.25"/>
  <cols>
    <col min="1" max="1" width="9.140625" style="69" hidden="1" customWidth="1"/>
    <col min="2" max="2" width="9.140625" style="158" hidden="1" customWidth="1"/>
    <col min="3" max="3" width="3.7109375" style="61"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182"/>
    <col min="13" max="16384" width="10.5703125" style="36"/>
  </cols>
  <sheetData>
    <row r="1" spans="1:9" hidden="1"/>
    <row r="2" spans="1:9" hidden="1"/>
    <row r="3" spans="1:9" hidden="1"/>
    <row r="4" spans="1:9" ht="3" customHeight="1">
      <c r="C4" s="60"/>
      <c r="D4" s="37"/>
      <c r="E4" s="37"/>
      <c r="F4" s="37"/>
      <c r="G4" s="37"/>
      <c r="H4" s="38"/>
      <c r="I4" s="38"/>
    </row>
    <row r="5" spans="1:9" ht="26.1" customHeight="1">
      <c r="C5" s="60"/>
      <c r="D5" s="1166" t="s">
        <v>675</v>
      </c>
      <c r="E5" s="1166"/>
      <c r="F5" s="1166"/>
      <c r="G5" s="1166"/>
      <c r="H5" s="1166"/>
      <c r="I5" s="305"/>
    </row>
    <row r="6" spans="1:9" ht="3" customHeight="1">
      <c r="C6" s="60"/>
      <c r="D6" s="37"/>
      <c r="E6" s="58"/>
      <c r="F6" s="58"/>
      <c r="G6" s="58"/>
      <c r="H6" s="57"/>
      <c r="I6" s="255"/>
    </row>
    <row r="7" spans="1:9" ht="21" customHeight="1">
      <c r="C7" s="60"/>
      <c r="D7" s="1179" t="s">
        <v>436</v>
      </c>
      <c r="E7" s="1179"/>
      <c r="F7" s="1179"/>
      <c r="G7" s="1179"/>
      <c r="H7" s="1179"/>
      <c r="I7" s="1222" t="s">
        <v>437</v>
      </c>
    </row>
    <row r="8" spans="1:9" ht="21" customHeight="1">
      <c r="C8" s="60"/>
      <c r="D8" s="76" t="s">
        <v>88</v>
      </c>
      <c r="E8" s="85" t="s">
        <v>439</v>
      </c>
      <c r="F8" s="85"/>
      <c r="G8" s="85" t="s">
        <v>424</v>
      </c>
      <c r="H8" s="85" t="s">
        <v>438</v>
      </c>
      <c r="I8" s="1222"/>
    </row>
    <row r="9" spans="1:9" ht="12" customHeight="1">
      <c r="C9" s="60"/>
      <c r="D9" s="42" t="s">
        <v>89</v>
      </c>
      <c r="E9" s="42" t="s">
        <v>48</v>
      </c>
      <c r="F9" s="42"/>
      <c r="G9" s="42" t="s">
        <v>49</v>
      </c>
      <c r="H9" s="42" t="s">
        <v>50</v>
      </c>
      <c r="I9" s="42" t="s">
        <v>65</v>
      </c>
    </row>
    <row r="10" spans="1:9">
      <c r="A10" s="254"/>
      <c r="C10" s="60"/>
      <c r="D10" s="159">
        <v>1</v>
      </c>
      <c r="E10" s="1225" t="s">
        <v>441</v>
      </c>
      <c r="F10" s="1225"/>
      <c r="G10" s="1225"/>
      <c r="H10" s="1225"/>
      <c r="I10" s="276"/>
    </row>
    <row r="11" spans="1:9" ht="20.100000000000001" customHeight="1">
      <c r="A11" s="254"/>
      <c r="C11" s="60"/>
      <c r="D11" s="159" t="s">
        <v>280</v>
      </c>
      <c r="E11" s="256" t="s">
        <v>442</v>
      </c>
      <c r="F11" s="264"/>
      <c r="G11" s="400" t="s">
        <v>1880</v>
      </c>
      <c r="H11" s="264" t="s">
        <v>440</v>
      </c>
      <c r="I11" s="167" t="s">
        <v>443</v>
      </c>
    </row>
    <row r="12" spans="1:9" ht="45">
      <c r="A12" s="254"/>
      <c r="C12" s="60"/>
      <c r="D12" s="159" t="s">
        <v>314</v>
      </c>
      <c r="E12" s="256" t="s">
        <v>444</v>
      </c>
      <c r="F12" s="264"/>
      <c r="G12" s="383" t="s">
        <v>1886</v>
      </c>
      <c r="H12" s="1055" t="s">
        <v>1887</v>
      </c>
      <c r="I12" s="384" t="s">
        <v>676</v>
      </c>
    </row>
    <row r="13" spans="1:9" ht="33.75">
      <c r="A13" s="254"/>
      <c r="B13" s="158">
        <v>3</v>
      </c>
      <c r="C13" s="60"/>
      <c r="D13" s="159">
        <v>2</v>
      </c>
      <c r="E13" s="321" t="s">
        <v>677</v>
      </c>
      <c r="F13" s="264"/>
      <c r="G13" s="264" t="s">
        <v>440</v>
      </c>
      <c r="H13" s="1055" t="s">
        <v>1881</v>
      </c>
      <c r="I13" s="385" t="s">
        <v>445</v>
      </c>
    </row>
    <row r="14" spans="1:9" ht="39" customHeight="1">
      <c r="A14" s="254"/>
      <c r="C14" s="60"/>
      <c r="D14" s="159">
        <v>3</v>
      </c>
      <c r="E14" s="1223" t="s">
        <v>678</v>
      </c>
      <c r="F14" s="1223"/>
      <c r="G14" s="1223"/>
      <c r="H14" s="1223"/>
      <c r="I14" s="382"/>
    </row>
    <row r="15" spans="1:9" ht="20.100000000000001" customHeight="1">
      <c r="A15" s="254"/>
      <c r="C15" s="60"/>
      <c r="D15" s="159" t="s">
        <v>426</v>
      </c>
      <c r="E15" s="265" t="s">
        <v>1876</v>
      </c>
      <c r="F15" s="264"/>
      <c r="G15" s="264" t="s">
        <v>440</v>
      </c>
      <c r="H15" s="1055" t="s">
        <v>1882</v>
      </c>
      <c r="I15" s="1169" t="s">
        <v>679</v>
      </c>
    </row>
    <row r="16" spans="1:9" ht="15" customHeight="1">
      <c r="A16" s="254"/>
      <c r="C16" s="60"/>
      <c r="D16" s="86"/>
      <c r="E16" s="269" t="s">
        <v>313</v>
      </c>
      <c r="F16" s="270"/>
      <c r="G16" s="270"/>
      <c r="H16" s="267"/>
      <c r="I16" s="1171"/>
    </row>
    <row r="17" spans="1:12" ht="69" customHeight="1">
      <c r="A17" s="254"/>
      <c r="B17" s="158">
        <v>3</v>
      </c>
      <c r="C17" s="60"/>
      <c r="D17" s="159">
        <v>4</v>
      </c>
      <c r="E17" s="1223" t="s">
        <v>680</v>
      </c>
      <c r="F17" s="1223"/>
      <c r="G17" s="1223"/>
      <c r="H17" s="1223"/>
      <c r="I17" s="382"/>
    </row>
    <row r="18" spans="1:12" ht="87.95" customHeight="1">
      <c r="A18" s="254"/>
      <c r="C18" s="60"/>
      <c r="D18" s="159" t="s">
        <v>427</v>
      </c>
      <c r="E18" s="271" t="s">
        <v>446</v>
      </c>
      <c r="F18" s="264"/>
      <c r="G18" s="383" t="s">
        <v>1877</v>
      </c>
      <c r="H18" s="264" t="s">
        <v>440</v>
      </c>
      <c r="I18" s="1169" t="s">
        <v>463</v>
      </c>
    </row>
    <row r="19" spans="1:12" ht="15" customHeight="1">
      <c r="A19" s="254"/>
      <c r="C19" s="60"/>
      <c r="D19" s="86"/>
      <c r="E19" s="269" t="s">
        <v>313</v>
      </c>
      <c r="F19" s="270"/>
      <c r="G19" s="270"/>
      <c r="H19" s="267"/>
      <c r="I19" s="1171"/>
    </row>
    <row r="20" spans="1:12" ht="30" customHeight="1">
      <c r="A20" s="254"/>
      <c r="B20" s="158">
        <v>3</v>
      </c>
      <c r="C20" s="60"/>
      <c r="D20" s="159">
        <v>5</v>
      </c>
      <c r="E20" s="1223" t="s">
        <v>681</v>
      </c>
      <c r="F20" s="1223"/>
      <c r="G20" s="1223"/>
      <c r="H20" s="1223"/>
      <c r="I20" s="382"/>
    </row>
    <row r="21" spans="1:12" ht="26.1" customHeight="1">
      <c r="A21" s="254"/>
      <c r="C21" s="60"/>
      <c r="D21" s="159" t="s">
        <v>428</v>
      </c>
      <c r="E21" s="1224" t="s">
        <v>682</v>
      </c>
      <c r="F21" s="1224"/>
      <c r="G21" s="1224"/>
      <c r="H21" s="1224"/>
      <c r="I21" s="382"/>
    </row>
    <row r="22" spans="1:12" ht="32.1" customHeight="1">
      <c r="A22" s="254"/>
      <c r="C22" s="60"/>
      <c r="D22" s="159" t="s">
        <v>429</v>
      </c>
      <c r="E22" s="272" t="s">
        <v>447</v>
      </c>
      <c r="F22" s="264"/>
      <c r="G22" s="383" t="s">
        <v>1878</v>
      </c>
      <c r="H22" s="264" t="s">
        <v>440</v>
      </c>
      <c r="I22" s="1169" t="s">
        <v>683</v>
      </c>
    </row>
    <row r="23" spans="1:12" ht="15" customHeight="1">
      <c r="A23" s="254"/>
      <c r="C23" s="60"/>
      <c r="D23" s="86"/>
      <c r="E23" s="270" t="s">
        <v>313</v>
      </c>
      <c r="F23" s="266"/>
      <c r="G23" s="266"/>
      <c r="H23" s="267"/>
      <c r="I23" s="1171"/>
    </row>
    <row r="24" spans="1:12" ht="14.25" customHeight="1">
      <c r="A24" s="254"/>
      <c r="C24" s="60"/>
      <c r="D24" s="159" t="s">
        <v>430</v>
      </c>
      <c r="E24" s="1224" t="s">
        <v>684</v>
      </c>
      <c r="F24" s="1224"/>
      <c r="G24" s="1224"/>
      <c r="H24" s="1224"/>
      <c r="I24" s="382"/>
    </row>
    <row r="25" spans="1:12" ht="42.95" customHeight="1">
      <c r="A25" s="254"/>
      <c r="C25" s="60"/>
      <c r="D25" s="159" t="s">
        <v>431</v>
      </c>
      <c r="E25" s="272" t="s">
        <v>449</v>
      </c>
      <c r="F25" s="264"/>
      <c r="G25" s="383" t="s">
        <v>1879</v>
      </c>
      <c r="H25" s="264" t="s">
        <v>440</v>
      </c>
      <c r="I25" s="1169" t="s">
        <v>577</v>
      </c>
    </row>
    <row r="26" spans="1:12" ht="15" customHeight="1">
      <c r="A26" s="254"/>
      <c r="C26" s="60"/>
      <c r="D26" s="86"/>
      <c r="E26" s="270" t="s">
        <v>313</v>
      </c>
      <c r="F26" s="266"/>
      <c r="G26" s="266"/>
      <c r="H26" s="267"/>
      <c r="I26" s="1171"/>
    </row>
    <row r="27" spans="1:12" ht="26.1" customHeight="1">
      <c r="A27" s="254"/>
      <c r="C27" s="60"/>
      <c r="D27" s="159" t="s">
        <v>432</v>
      </c>
      <c r="E27" s="1224" t="s">
        <v>685</v>
      </c>
      <c r="F27" s="1224"/>
      <c r="G27" s="1224"/>
      <c r="H27" s="1224"/>
      <c r="I27" s="382"/>
    </row>
    <row r="28" spans="1:12" ht="32.1" customHeight="1">
      <c r="A28" s="254"/>
      <c r="C28" s="60"/>
      <c r="D28" s="159" t="s">
        <v>433</v>
      </c>
      <c r="E28" s="272" t="s">
        <v>448</v>
      </c>
      <c r="F28" s="264"/>
      <c r="G28" s="275" t="s">
        <v>1885</v>
      </c>
      <c r="H28" s="264" t="s">
        <v>440</v>
      </c>
      <c r="I28" s="1169" t="s">
        <v>686</v>
      </c>
      <c r="K28" s="794" t="s">
        <v>1884</v>
      </c>
      <c r="L28" s="794" t="s">
        <v>1883</v>
      </c>
    </row>
    <row r="29" spans="1:12" ht="15" customHeight="1">
      <c r="A29" s="254"/>
      <c r="C29" s="60"/>
      <c r="D29" s="86"/>
      <c r="E29" s="270" t="s">
        <v>313</v>
      </c>
      <c r="F29" s="266"/>
      <c r="G29" s="266"/>
      <c r="H29" s="267"/>
      <c r="I29" s="1171"/>
    </row>
    <row r="30" spans="1:12" ht="49.5" customHeight="1">
      <c r="A30" s="254"/>
      <c r="B30" s="158">
        <v>3</v>
      </c>
      <c r="C30" s="60"/>
      <c r="D30" s="159" t="s">
        <v>66</v>
      </c>
      <c r="E30" s="1223" t="s">
        <v>688</v>
      </c>
      <c r="F30" s="1223"/>
      <c r="G30" s="1223"/>
      <c r="H30" s="1223"/>
      <c r="I30" s="382"/>
    </row>
    <row r="31" spans="1:12" ht="20.100000000000001" customHeight="1">
      <c r="A31" s="254"/>
      <c r="C31" s="60"/>
      <c r="D31" s="159" t="s">
        <v>434</v>
      </c>
      <c r="E31" s="265" t="s">
        <v>1876</v>
      </c>
      <c r="F31" s="264"/>
      <c r="G31" s="264" t="s">
        <v>440</v>
      </c>
      <c r="H31" s="1055" t="s">
        <v>1882</v>
      </c>
      <c r="I31" s="1169" t="s">
        <v>462</v>
      </c>
    </row>
    <row r="32" spans="1:12" ht="15" customHeight="1">
      <c r="A32" s="254"/>
      <c r="C32" s="60"/>
      <c r="D32" s="86"/>
      <c r="E32" s="269" t="s">
        <v>313</v>
      </c>
      <c r="F32" s="266"/>
      <c r="G32" s="266"/>
      <c r="H32" s="267"/>
      <c r="I32" s="1171"/>
    </row>
    <row r="33" spans="1:12" s="146" customFormat="1" ht="3" customHeight="1">
      <c r="A33" s="254"/>
      <c r="K33" s="259"/>
      <c r="L33" s="259"/>
    </row>
    <row r="34" spans="1:12" ht="24.75" customHeight="1">
      <c r="D34" s="268">
        <v>1</v>
      </c>
      <c r="E34" s="1145" t="s">
        <v>687</v>
      </c>
      <c r="F34" s="1145"/>
      <c r="G34" s="1145"/>
      <c r="H34" s="1145"/>
      <c r="I34" s="1145"/>
    </row>
  </sheetData>
  <sheetProtection password="FA9C" sheet="1" objects="1" scenarios="1" formatColumns="0" formatRows="0"/>
  <mergeCells count="18">
    <mergeCell ref="I18:I19"/>
    <mergeCell ref="E20:H20"/>
    <mergeCell ref="D5:H5"/>
    <mergeCell ref="D7:H7"/>
    <mergeCell ref="I7:I8"/>
    <mergeCell ref="E10:H10"/>
    <mergeCell ref="E14:H14"/>
    <mergeCell ref="I15:I16"/>
    <mergeCell ref="E17:H17"/>
    <mergeCell ref="E34:I34"/>
    <mergeCell ref="E30:H30"/>
    <mergeCell ref="E21:H21"/>
    <mergeCell ref="E24:H24"/>
    <mergeCell ref="E27:H27"/>
    <mergeCell ref="I22:I23"/>
    <mergeCell ref="I25:I26"/>
    <mergeCell ref="I28:I29"/>
    <mergeCell ref="I31:I32"/>
  </mergeCells>
  <dataValidations count="4">
    <dataValidation type="textLength" operator="lessThanOrEqual" allowBlank="1" showInputMessage="1" showErrorMessage="1" errorTitle="Ошибка" error="Допускается ввод не более 900 символов!" sqref="I12:I13 G22 I25 E28 E15 G18 E22 G25 E18 I31 E25 E31 I28 G12 I18 I15 E12 I2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28">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31" location="'Форма 4.8'!$H$31" tooltip="Кликните по гиперссылке, чтобы перейти по гиперссылке или отредактировать её" display="https://portal.eias.ru/Portal/DownloadPage.aspx?type=12&amp;guid=54795d09-4e53-4137-85ca-d9c18caada2a"/>
    <hyperlink ref="H13" location="'Форма 4.8'!$H$13" tooltip="Кликните по гиперссылке, чтобы перейти по гиперссылке или отредактировать её" display="https://portal.eias.ru/Portal/DownloadPage.aspx?type=12&amp;guid=62278319-e42e-4223-a410-2c436628299f"/>
    <hyperlink ref="H15" location="'Форма 4.8'!$H$15" tooltip="Кликните по гиперссылке, чтобы перейти по гиперссылке или отредактировать её" display="https://portal.eias.ru/Portal/DownloadPage.aspx?type=12&amp;guid=54795d09-4e53-4137-85ca-d9c18caada2a"/>
    <hyperlink ref="H12" location="'Форма 4.8'!$H$12" tooltip="Кликните по гиперссылке, чтобы перейти по гиперссылке или отредактировать её" display="https://portal.eias.ru/Portal/DownloadPage.aspx?type=12&amp;guid=ca05fbae-11ac-44b5-9295-f19740d10364"/>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sheetPr codeName="List03">
    <tabColor rgb="FFEAEBEE"/>
    <pageSetUpPr fitToPage="1"/>
  </sheetPr>
  <dimension ref="A1:N15"/>
  <sheetViews>
    <sheetView showGridLines="0" topLeftCell="C4" zoomScaleNormal="100" workbookViewId="0"/>
  </sheetViews>
  <sheetFormatPr defaultRowHeight="14.25"/>
  <cols>
    <col min="1" max="1" width="9.140625" style="100" hidden="1" customWidth="1"/>
    <col min="2" max="2" width="9.140625" style="101" hidden="1" customWidth="1"/>
    <col min="3" max="3" width="3.7109375" style="102" customWidth="1"/>
    <col min="4" max="4" width="7" style="103" bestFit="1" customWidth="1"/>
    <col min="5" max="5" width="11.28515625" style="103" customWidth="1"/>
    <col min="6" max="6" width="41" style="103" customWidth="1"/>
    <col min="7" max="7" width="18" style="103" customWidth="1"/>
    <col min="8" max="8" width="13.140625" style="103" customWidth="1"/>
    <col min="9" max="9" width="11.42578125" style="103" customWidth="1"/>
    <col min="10" max="10" width="42.140625" style="103" customWidth="1"/>
    <col min="11" max="11" width="115.7109375" style="103" customWidth="1"/>
    <col min="12" max="12" width="3.7109375" style="103" customWidth="1"/>
    <col min="13" max="16384" width="9.140625" style="103"/>
  </cols>
  <sheetData>
    <row r="1" spans="1:14" hidden="1"/>
    <row r="2" spans="1:14" hidden="1"/>
    <row r="3" spans="1:14" hidden="1"/>
    <row r="4" spans="1:14" ht="3" customHeight="1"/>
    <row r="5" spans="1:14" s="36" customFormat="1" ht="22.5">
      <c r="A5" s="97"/>
      <c r="C5" s="46"/>
      <c r="D5" s="1226" t="s">
        <v>460</v>
      </c>
      <c r="E5" s="1226"/>
      <c r="F5" s="1226"/>
      <c r="G5" s="1226"/>
      <c r="H5" s="1226"/>
      <c r="I5" s="1226"/>
      <c r="J5" s="1226"/>
      <c r="K5" s="405"/>
    </row>
    <row r="6" spans="1:14" ht="3" hidden="1" customHeight="1">
      <c r="D6" s="104"/>
      <c r="E6" s="104"/>
      <c r="G6" s="104"/>
      <c r="H6" s="104"/>
      <c r="I6" s="104"/>
      <c r="J6" s="104"/>
      <c r="K6" s="104"/>
    </row>
    <row r="7" spans="1:14" s="100" customFormat="1" ht="3" customHeight="1">
      <c r="B7" s="101"/>
      <c r="C7" s="102"/>
      <c r="D7" s="105"/>
      <c r="E7" s="105"/>
      <c r="G7" s="105"/>
      <c r="H7" s="105"/>
      <c r="I7" s="105"/>
      <c r="J7" s="105"/>
      <c r="K7" s="105"/>
      <c r="L7" s="106"/>
    </row>
    <row r="8" spans="1:14">
      <c r="D8" s="1228" t="s">
        <v>436</v>
      </c>
      <c r="E8" s="1228"/>
      <c r="F8" s="1228"/>
      <c r="G8" s="1228"/>
      <c r="H8" s="1228"/>
      <c r="I8" s="1228"/>
      <c r="J8" s="1228"/>
      <c r="K8" s="1228" t="s">
        <v>437</v>
      </c>
    </row>
    <row r="9" spans="1:14">
      <c r="D9" s="1228" t="s">
        <v>88</v>
      </c>
      <c r="E9" s="1228" t="s">
        <v>464</v>
      </c>
      <c r="F9" s="1228"/>
      <c r="G9" s="1228" t="s">
        <v>465</v>
      </c>
      <c r="H9" s="1228"/>
      <c r="I9" s="1228"/>
      <c r="J9" s="1228"/>
      <c r="K9" s="1228"/>
    </row>
    <row r="10" spans="1:14" ht="22.5">
      <c r="D10" s="1228"/>
      <c r="E10" s="109" t="s">
        <v>466</v>
      </c>
      <c r="F10" s="109" t="s">
        <v>382</v>
      </c>
      <c r="G10" s="109" t="s">
        <v>382</v>
      </c>
      <c r="H10" s="109" t="s">
        <v>466</v>
      </c>
      <c r="I10" s="109" t="s">
        <v>467</v>
      </c>
      <c r="J10" s="109" t="s">
        <v>438</v>
      </c>
      <c r="K10" s="1228"/>
    </row>
    <row r="11" spans="1:14" ht="12" customHeight="1">
      <c r="D11" s="42" t="s">
        <v>89</v>
      </c>
      <c r="E11" s="42" t="s">
        <v>48</v>
      </c>
      <c r="F11" s="42" t="s">
        <v>49</v>
      </c>
      <c r="G11" s="42" t="s">
        <v>50</v>
      </c>
      <c r="H11" s="42" t="s">
        <v>65</v>
      </c>
      <c r="I11" s="42" t="s">
        <v>66</v>
      </c>
      <c r="J11" s="42" t="s">
        <v>178</v>
      </c>
      <c r="K11" s="42" t="s">
        <v>179</v>
      </c>
    </row>
    <row r="12" spans="1:14" s="99" customFormat="1" ht="54.95" customHeight="1">
      <c r="A12" s="157" t="s">
        <v>49</v>
      </c>
      <c r="B12" s="107" t="s">
        <v>239</v>
      </c>
      <c r="C12" s="108"/>
      <c r="D12" s="110" t="s">
        <v>89</v>
      </c>
      <c r="E12" s="415"/>
      <c r="F12" s="1051"/>
      <c r="G12" s="1051"/>
      <c r="H12" s="1051"/>
      <c r="I12" s="1065"/>
      <c r="J12" s="1055"/>
      <c r="K12" s="1169" t="s">
        <v>468</v>
      </c>
      <c r="M12" s="417" t="str">
        <f>IF(ISERROR(INDEX(kind_of_nameforms,MATCH(E12,kind_of_forms,0),1)),"",INDEX(kind_of_nameforms,MATCH(E12,kind_of_forms,0),1))</f>
        <v/>
      </c>
      <c r="N12" s="418"/>
    </row>
    <row r="13" spans="1:14" ht="15" customHeight="1">
      <c r="A13" s="103"/>
      <c r="B13" s="103"/>
      <c r="C13" s="103"/>
      <c r="D13" s="86"/>
      <c r="E13" s="112" t="s">
        <v>4</v>
      </c>
      <c r="F13" s="111"/>
      <c r="G13" s="111"/>
      <c r="H13" s="111"/>
      <c r="I13" s="111"/>
      <c r="J13" s="285"/>
      <c r="K13" s="1171"/>
    </row>
    <row r="14" spans="1:14" ht="3" customHeight="1">
      <c r="A14" s="103"/>
      <c r="B14" s="103"/>
      <c r="C14" s="103"/>
    </row>
    <row r="15" spans="1:14" ht="27.75" customHeight="1">
      <c r="E15" s="1227" t="s">
        <v>573</v>
      </c>
      <c r="F15" s="1227"/>
      <c r="G15" s="1227"/>
      <c r="H15" s="1227"/>
      <c r="I15" s="1227"/>
      <c r="J15" s="1227"/>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8"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9"/>
      <c r="D6" s="14"/>
      <c r="E6" s="14"/>
    </row>
    <row r="7" spans="3:9" ht="22.5">
      <c r="C7" s="49"/>
      <c r="D7" s="1099" t="s">
        <v>299</v>
      </c>
      <c r="E7" s="1101"/>
      <c r="F7" s="407"/>
    </row>
    <row r="8" spans="3:9" ht="3" customHeight="1">
      <c r="C8" s="49"/>
      <c r="D8" s="14"/>
      <c r="E8" s="14"/>
    </row>
    <row r="9" spans="3:9" ht="15.95" customHeight="1">
      <c r="C9" s="49"/>
      <c r="D9" s="76" t="s">
        <v>88</v>
      </c>
      <c r="E9" s="396" t="s">
        <v>298</v>
      </c>
    </row>
    <row r="10" spans="3:9" ht="12" customHeight="1">
      <c r="C10" s="49"/>
      <c r="D10" s="42" t="s">
        <v>89</v>
      </c>
      <c r="E10" s="42" t="s">
        <v>48</v>
      </c>
    </row>
    <row r="11" spans="3:9" ht="11.25" hidden="1" customHeight="1">
      <c r="C11" s="49"/>
      <c r="D11" s="165">
        <v>0</v>
      </c>
      <c r="E11" s="397"/>
    </row>
    <row r="12" spans="3:9" ht="15" customHeight="1">
      <c r="C12" s="139"/>
      <c r="D12" s="95">
        <v>1</v>
      </c>
      <c r="E12" s="1038"/>
    </row>
    <row r="13" spans="3:9" ht="12" customHeight="1">
      <c r="C13" s="49"/>
      <c r="D13" s="398"/>
      <c r="E13" s="399" t="s">
        <v>172</v>
      </c>
    </row>
    <row r="14" spans="3:9" ht="3" customHeight="1"/>
    <row r="15" spans="3:9" ht="22.5" customHeight="1">
      <c r="C15" s="140"/>
      <c r="D15" s="1229" t="s">
        <v>300</v>
      </c>
      <c r="E15" s="1229"/>
      <c r="F15" s="141"/>
      <c r="G15" s="141"/>
      <c r="H15" s="141"/>
      <c r="I15" s="141"/>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sheetPr codeName="TSH_et_union_hor">
    <tabColor indexed="47"/>
  </sheetPr>
  <dimension ref="A2:DI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171</v>
      </c>
    </row>
    <row r="4" spans="1:23" s="13" customFormat="1" ht="17.100000000000001" customHeight="1">
      <c r="C4" s="47"/>
      <c r="D4" s="95"/>
      <c r="E4" s="96"/>
    </row>
    <row r="7" spans="1:23" s="35" customFormat="1" ht="17.100000000000001" customHeight="1">
      <c r="A7" s="35" t="s">
        <v>0</v>
      </c>
    </row>
    <row r="8" spans="1:23" ht="17.100000000000001" customHeight="1">
      <c r="G8" s="68"/>
      <c r="H8" s="68"/>
      <c r="I8" s="68"/>
      <c r="M8" s="43"/>
    </row>
    <row r="9" spans="1:23" s="75" customFormat="1" ht="17.100000000000001" customHeight="1">
      <c r="A9" s="176"/>
      <c r="C9" s="131"/>
      <c r="D9" s="1126">
        <v>1</v>
      </c>
      <c r="E9" s="1263"/>
      <c r="F9" s="1265"/>
      <c r="G9" s="1253" t="s">
        <v>82</v>
      </c>
      <c r="H9" s="1126"/>
      <c r="I9" s="1126">
        <v>1</v>
      </c>
      <c r="J9" s="1259"/>
      <c r="K9" s="1159" t="s">
        <v>82</v>
      </c>
      <c r="L9" s="1141"/>
      <c r="M9" s="1141" t="s">
        <v>89</v>
      </c>
      <c r="N9" s="1262"/>
      <c r="O9" s="1159" t="s">
        <v>82</v>
      </c>
      <c r="P9" s="1141"/>
      <c r="Q9" s="1141" t="s">
        <v>89</v>
      </c>
      <c r="R9" s="1257"/>
      <c r="S9" s="1159" t="s">
        <v>82</v>
      </c>
      <c r="T9" s="1052"/>
      <c r="U9" s="1052" t="s">
        <v>89</v>
      </c>
      <c r="V9" s="1075"/>
      <c r="W9" s="277"/>
    </row>
    <row r="10" spans="1:23" s="704" customFormat="1" ht="17.100000000000001" customHeight="1">
      <c r="A10" s="176"/>
      <c r="C10" s="131"/>
      <c r="D10" s="1126"/>
      <c r="E10" s="1263"/>
      <c r="F10" s="1265"/>
      <c r="G10" s="1253"/>
      <c r="H10" s="1126"/>
      <c r="I10" s="1126"/>
      <c r="J10" s="1259"/>
      <c r="K10" s="1159"/>
      <c r="L10" s="1141"/>
      <c r="M10" s="1141"/>
      <c r="N10" s="1262"/>
      <c r="O10" s="1159"/>
      <c r="P10" s="1141"/>
      <c r="Q10" s="1141"/>
      <c r="R10" s="1257"/>
      <c r="S10" s="1159"/>
      <c r="T10" s="1054"/>
      <c r="U10" s="709"/>
      <c r="V10" s="710" t="s">
        <v>695</v>
      </c>
      <c r="W10" s="711"/>
    </row>
    <row r="11" spans="1:23" s="75" customFormat="1" ht="17.100000000000001" customHeight="1">
      <c r="A11" s="176"/>
      <c r="C11" s="131"/>
      <c r="D11" s="1127"/>
      <c r="E11" s="1264"/>
      <c r="F11" s="1266"/>
      <c r="G11" s="1127"/>
      <c r="H11" s="1127"/>
      <c r="I11" s="1127"/>
      <c r="J11" s="1260"/>
      <c r="K11" s="1127"/>
      <c r="L11" s="1127"/>
      <c r="M11" s="1127"/>
      <c r="N11" s="1257"/>
      <c r="O11" s="1127"/>
      <c r="P11" s="1053"/>
      <c r="Q11" s="709"/>
      <c r="R11" s="710" t="s">
        <v>694</v>
      </c>
      <c r="S11" s="706"/>
      <c r="T11" s="706"/>
      <c r="U11" s="706"/>
      <c r="V11" s="706"/>
      <c r="W11" s="711"/>
    </row>
    <row r="12" spans="1:23" s="75" customFormat="1" ht="17.100000000000001" customHeight="1">
      <c r="A12" s="176"/>
      <c r="C12" s="131"/>
      <c r="D12" s="1127"/>
      <c r="E12" s="1264"/>
      <c r="F12" s="1266"/>
      <c r="G12" s="1127"/>
      <c r="H12" s="1127"/>
      <c r="I12" s="1127"/>
      <c r="J12" s="1260"/>
      <c r="K12" s="1127"/>
      <c r="L12" s="709"/>
      <c r="M12" s="710"/>
      <c r="N12" s="710" t="s">
        <v>394</v>
      </c>
      <c r="O12" s="710"/>
      <c r="P12" s="710"/>
      <c r="Q12" s="710"/>
      <c r="R12" s="710"/>
      <c r="S12" s="706"/>
      <c r="T12" s="706"/>
      <c r="U12" s="706"/>
      <c r="V12" s="706"/>
      <c r="W12" s="711"/>
    </row>
    <row r="13" spans="1:23" s="75" customFormat="1" ht="17.25" customHeight="1">
      <c r="A13" s="176"/>
      <c r="C13" s="131"/>
      <c r="D13" s="1127"/>
      <c r="E13" s="1264"/>
      <c r="F13" s="1266"/>
      <c r="G13" s="1127"/>
      <c r="H13" s="709"/>
      <c r="I13" s="710"/>
      <c r="J13" s="710"/>
      <c r="K13" s="710"/>
      <c r="L13" s="710"/>
      <c r="M13" s="710"/>
      <c r="N13" s="710"/>
      <c r="O13" s="710"/>
      <c r="P13" s="710"/>
      <c r="Q13" s="710"/>
      <c r="R13" s="710"/>
      <c r="S13" s="706"/>
      <c r="T13" s="706"/>
      <c r="U13" s="706"/>
      <c r="V13" s="706"/>
      <c r="W13" s="711"/>
    </row>
    <row r="14" spans="1:23" ht="17.100000000000001" customHeight="1">
      <c r="A14" s="177"/>
    </row>
    <row r="15" spans="1:23" ht="16.5" customHeight="1">
      <c r="A15" s="176"/>
      <c r="B15" s="75"/>
      <c r="C15" s="131"/>
      <c r="D15" s="1258"/>
      <c r="E15" s="1267"/>
      <c r="F15" s="1252"/>
      <c r="G15" s="1254"/>
      <c r="H15" s="1126"/>
      <c r="I15" s="1126">
        <v>1</v>
      </c>
      <c r="J15" s="1259"/>
      <c r="K15" s="1159" t="s">
        <v>82</v>
      </c>
      <c r="L15" s="1141"/>
      <c r="M15" s="1141" t="s">
        <v>89</v>
      </c>
      <c r="N15" s="1262"/>
      <c r="O15" s="1159" t="s">
        <v>82</v>
      </c>
      <c r="P15" s="1141"/>
      <c r="Q15" s="1141" t="s">
        <v>89</v>
      </c>
      <c r="R15" s="1257"/>
      <c r="S15" s="1159" t="s">
        <v>82</v>
      </c>
      <c r="T15" s="1052"/>
      <c r="U15" s="1052" t="s">
        <v>89</v>
      </c>
      <c r="V15" s="1075"/>
      <c r="W15" s="277"/>
    </row>
    <row r="16" spans="1:23" s="707" customFormat="1" ht="16.5" customHeight="1">
      <c r="A16" s="713"/>
      <c r="B16" s="708"/>
      <c r="C16" s="712"/>
      <c r="D16" s="1258"/>
      <c r="E16" s="1267"/>
      <c r="F16" s="1252"/>
      <c r="G16" s="1254"/>
      <c r="H16" s="1126"/>
      <c r="I16" s="1126"/>
      <c r="J16" s="1259"/>
      <c r="K16" s="1159"/>
      <c r="L16" s="1141"/>
      <c r="M16" s="1141"/>
      <c r="N16" s="1262"/>
      <c r="O16" s="1159"/>
      <c r="P16" s="1141"/>
      <c r="Q16" s="1141"/>
      <c r="R16" s="1257"/>
      <c r="S16" s="1159"/>
      <c r="T16" s="1054"/>
      <c r="U16" s="709"/>
      <c r="V16" s="710" t="s">
        <v>695</v>
      </c>
      <c r="W16" s="711"/>
    </row>
    <row r="17" spans="1:36" ht="17.100000000000001" customHeight="1">
      <c r="A17" s="176"/>
      <c r="B17" s="75"/>
      <c r="C17" s="131"/>
      <c r="D17" s="1258"/>
      <c r="E17" s="1267"/>
      <c r="F17" s="1252"/>
      <c r="G17" s="1254"/>
      <c r="H17" s="1126"/>
      <c r="I17" s="1126"/>
      <c r="J17" s="1260"/>
      <c r="K17" s="1159"/>
      <c r="L17" s="1141"/>
      <c r="M17" s="1141"/>
      <c r="N17" s="1257"/>
      <c r="O17" s="1159"/>
      <c r="P17" s="1053"/>
      <c r="Q17" s="709"/>
      <c r="R17" s="710" t="s">
        <v>694</v>
      </c>
      <c r="S17" s="706"/>
      <c r="T17" s="706"/>
      <c r="U17" s="706"/>
      <c r="V17" s="706"/>
      <c r="W17" s="711"/>
    </row>
    <row r="18" spans="1:36" ht="17.100000000000001" customHeight="1">
      <c r="A18" s="176"/>
      <c r="B18" s="75"/>
      <c r="C18" s="131"/>
      <c r="D18" s="1258"/>
      <c r="E18" s="1267"/>
      <c r="F18" s="1252"/>
      <c r="G18" s="1254"/>
      <c r="H18" s="1126"/>
      <c r="I18" s="1126"/>
      <c r="J18" s="1260"/>
      <c r="K18" s="1159"/>
      <c r="L18" s="709"/>
      <c r="M18" s="710"/>
      <c r="N18" s="710" t="s">
        <v>394</v>
      </c>
      <c r="O18" s="710"/>
      <c r="P18" s="710"/>
      <c r="Q18" s="710"/>
      <c r="R18" s="710"/>
      <c r="S18" s="706"/>
      <c r="T18" s="706"/>
      <c r="U18" s="706"/>
      <c r="V18" s="706"/>
      <c r="W18" s="711"/>
    </row>
    <row r="19" spans="1:36" ht="17.100000000000001" customHeight="1">
      <c r="A19" s="176"/>
      <c r="B19" s="75"/>
      <c r="C19" s="131"/>
      <c r="D19" s="1258"/>
      <c r="E19" s="1267"/>
      <c r="F19" s="1252"/>
      <c r="G19" s="1254"/>
      <c r="H19" s="709"/>
      <c r="I19" s="710"/>
      <c r="J19" s="710"/>
      <c r="K19" s="710"/>
      <c r="L19" s="710"/>
      <c r="M19" s="710"/>
      <c r="N19" s="710"/>
      <c r="O19" s="710"/>
      <c r="P19" s="710"/>
      <c r="Q19" s="710"/>
      <c r="R19" s="710"/>
      <c r="S19" s="706"/>
      <c r="T19" s="706"/>
      <c r="U19" s="706"/>
      <c r="V19" s="706"/>
      <c r="W19" s="711"/>
    </row>
    <row r="20" spans="1:36" ht="17.100000000000001" customHeight="1">
      <c r="A20" s="177"/>
    </row>
    <row r="21" spans="1:36" s="35" customFormat="1" ht="17.100000000000001" customHeight="1">
      <c r="A21" s="35" t="s">
        <v>12</v>
      </c>
      <c r="C21" s="35" t="s">
        <v>89</v>
      </c>
    </row>
    <row r="27" spans="1:36" ht="17.100000000000001" customHeight="1">
      <c r="O27" s="1261" t="s">
        <v>283</v>
      </c>
      <c r="P27" s="1261"/>
      <c r="Q27" s="1261"/>
      <c r="R27" s="1206" t="s">
        <v>255</v>
      </c>
      <c r="S27" s="1206"/>
      <c r="T27" s="1206"/>
      <c r="U27" s="1179" t="s">
        <v>326</v>
      </c>
      <c r="W27" s="1255"/>
    </row>
    <row r="28" spans="1:36" ht="17.100000000000001" customHeight="1">
      <c r="O28" s="1207" t="s">
        <v>584</v>
      </c>
      <c r="P28" s="1207" t="s">
        <v>256</v>
      </c>
      <c r="Q28" s="1207"/>
      <c r="R28" s="1206"/>
      <c r="S28" s="1206"/>
      <c r="T28" s="1206"/>
      <c r="U28" s="1179"/>
      <c r="W28" s="1255"/>
    </row>
    <row r="29" spans="1:36" ht="37.5" customHeight="1">
      <c r="O29" s="1207"/>
      <c r="P29" s="77" t="s">
        <v>585</v>
      </c>
      <c r="Q29" s="77" t="s">
        <v>5</v>
      </c>
      <c r="R29" s="78" t="s">
        <v>259</v>
      </c>
      <c r="S29" s="1203" t="s">
        <v>258</v>
      </c>
      <c r="T29" s="1203"/>
      <c r="U29" s="1179"/>
      <c r="W29" s="1255"/>
    </row>
    <row r="30" spans="1:36" ht="17.100000000000001" customHeight="1">
      <c r="G30" s="129"/>
      <c r="H30" s="129"/>
      <c r="I30" s="129"/>
      <c r="J30" s="129"/>
      <c r="K30" s="129"/>
      <c r="L30" s="94"/>
      <c r="M30" s="401" t="s">
        <v>178</v>
      </c>
      <c r="N30" s="402"/>
      <c r="O30" s="1256"/>
      <c r="P30" s="1256"/>
      <c r="Q30" s="1256"/>
      <c r="R30" s="1256"/>
      <c r="S30" s="1256"/>
      <c r="T30" s="1256"/>
      <c r="U30" s="1256"/>
      <c r="V30" s="94"/>
      <c r="W30" s="94"/>
      <c r="X30" s="175"/>
      <c r="Y30" s="175"/>
      <c r="Z30" s="175"/>
      <c r="AA30" s="175"/>
      <c r="AB30" s="175"/>
      <c r="AC30" s="175"/>
      <c r="AD30" s="175"/>
      <c r="AE30" s="175"/>
      <c r="AF30" s="175"/>
      <c r="AG30" s="175"/>
      <c r="AH30" s="175"/>
      <c r="AI30" s="175"/>
      <c r="AJ30" s="175"/>
    </row>
    <row r="31" spans="1:36" s="488" customFormat="1" ht="22.5">
      <c r="A31" s="1152">
        <v>1</v>
      </c>
      <c r="B31" s="812"/>
      <c r="C31" s="812"/>
      <c r="D31" s="812"/>
      <c r="E31" s="813"/>
      <c r="F31" s="814"/>
      <c r="G31" s="814"/>
      <c r="H31" s="814"/>
      <c r="I31" s="815"/>
      <c r="J31" s="810"/>
      <c r="K31" s="817"/>
      <c r="L31" s="558">
        <f>mergeValue(A31)</f>
        <v>1</v>
      </c>
      <c r="M31" s="606" t="s">
        <v>19</v>
      </c>
      <c r="N31" s="611"/>
      <c r="O31" s="1230"/>
      <c r="P31" s="1231"/>
      <c r="Q31" s="1231"/>
      <c r="R31" s="1231"/>
      <c r="S31" s="1231"/>
      <c r="T31" s="1231"/>
      <c r="U31" s="1231"/>
      <c r="V31" s="1232"/>
      <c r="W31" s="595" t="s">
        <v>458</v>
      </c>
      <c r="X31" s="550"/>
      <c r="Y31" s="554"/>
      <c r="Z31" s="554" t="str">
        <f t="shared" ref="Z31:Z44" si="0">IF(M31="","",M31 )</f>
        <v>Наименование тарифа</v>
      </c>
      <c r="AA31" s="554"/>
      <c r="AB31" s="554"/>
      <c r="AC31" s="554"/>
      <c r="AD31" s="550"/>
      <c r="AE31" s="550"/>
      <c r="AF31" s="550"/>
      <c r="AG31" s="550"/>
      <c r="AH31" s="550"/>
      <c r="AI31" s="550"/>
      <c r="AJ31" s="550"/>
    </row>
    <row r="32" spans="1:36" s="488" customFormat="1" ht="22.5">
      <c r="A32" s="1152"/>
      <c r="B32" s="1152">
        <v>1</v>
      </c>
      <c r="C32" s="812"/>
      <c r="D32" s="812"/>
      <c r="E32" s="814"/>
      <c r="F32" s="814"/>
      <c r="G32" s="814"/>
      <c r="H32" s="814"/>
      <c r="I32" s="809"/>
      <c r="J32" s="808"/>
      <c r="K32" s="811"/>
      <c r="L32" s="558" t="str">
        <f>mergeValue(A32) &amp;"."&amp; mergeValue(B32)</f>
        <v>1.1</v>
      </c>
      <c r="M32" s="511" t="s">
        <v>15</v>
      </c>
      <c r="N32" s="611"/>
      <c r="O32" s="1230"/>
      <c r="P32" s="1231"/>
      <c r="Q32" s="1231"/>
      <c r="R32" s="1231"/>
      <c r="S32" s="1231"/>
      <c r="T32" s="1231"/>
      <c r="U32" s="1231"/>
      <c r="V32" s="1232"/>
      <c r="W32" s="595" t="s">
        <v>459</v>
      </c>
      <c r="X32" s="550"/>
      <c r="Y32" s="554"/>
      <c r="Z32" s="554" t="str">
        <f t="shared" si="0"/>
        <v>Территория действия тарифа</v>
      </c>
      <c r="AA32" s="554"/>
      <c r="AB32" s="554"/>
      <c r="AC32" s="554"/>
      <c r="AD32" s="550"/>
      <c r="AE32" s="550"/>
      <c r="AF32" s="550"/>
      <c r="AG32" s="550"/>
      <c r="AH32" s="550"/>
      <c r="AI32" s="550"/>
      <c r="AJ32" s="550"/>
    </row>
    <row r="33" spans="1:36" s="488" customFormat="1" ht="22.5">
      <c r="A33" s="1152"/>
      <c r="B33" s="1152"/>
      <c r="C33" s="1152">
        <v>1</v>
      </c>
      <c r="D33" s="812"/>
      <c r="E33" s="814"/>
      <c r="F33" s="814"/>
      <c r="G33" s="814"/>
      <c r="H33" s="814"/>
      <c r="I33" s="816"/>
      <c r="J33" s="808"/>
      <c r="K33" s="811"/>
      <c r="L33" s="558" t="str">
        <f>mergeValue(A33) &amp;"."&amp; mergeValue(B33)&amp;"."&amp; mergeValue(C33)</f>
        <v>1.1.1</v>
      </c>
      <c r="M33" s="512" t="s">
        <v>6</v>
      </c>
      <c r="N33" s="611"/>
      <c r="O33" s="1230"/>
      <c r="P33" s="1231"/>
      <c r="Q33" s="1231"/>
      <c r="R33" s="1231"/>
      <c r="S33" s="1231"/>
      <c r="T33" s="1231"/>
      <c r="U33" s="1231"/>
      <c r="V33" s="1232"/>
      <c r="W33" s="595" t="s">
        <v>612</v>
      </c>
      <c r="X33" s="550"/>
      <c r="Y33" s="554"/>
      <c r="Z33" s="554" t="str">
        <f t="shared" si="0"/>
        <v xml:space="preserve">Наименование системы теплоснабжения </v>
      </c>
      <c r="AA33" s="554"/>
      <c r="AB33" s="554"/>
      <c r="AC33" s="554"/>
      <c r="AD33" s="550"/>
      <c r="AE33" s="550"/>
      <c r="AF33" s="550"/>
      <c r="AG33" s="550"/>
      <c r="AH33" s="550"/>
      <c r="AI33" s="550"/>
      <c r="AJ33" s="550"/>
    </row>
    <row r="34" spans="1:36" s="488" customFormat="1" ht="22.5">
      <c r="A34" s="1152"/>
      <c r="B34" s="1152"/>
      <c r="C34" s="1152"/>
      <c r="D34" s="1152">
        <v>1</v>
      </c>
      <c r="E34" s="814"/>
      <c r="F34" s="814"/>
      <c r="G34" s="814"/>
      <c r="H34" s="814"/>
      <c r="I34" s="816"/>
      <c r="J34" s="808"/>
      <c r="K34" s="811"/>
      <c r="L34" s="558" t="str">
        <f>mergeValue(A34) &amp;"."&amp; mergeValue(B34)&amp;"."&amp; mergeValue(C34)&amp;"."&amp; mergeValue(D34)</f>
        <v>1.1.1.1</v>
      </c>
      <c r="M34" s="513" t="s">
        <v>21</v>
      </c>
      <c r="N34" s="611"/>
      <c r="O34" s="1230"/>
      <c r="P34" s="1231"/>
      <c r="Q34" s="1231"/>
      <c r="R34" s="1231"/>
      <c r="S34" s="1231"/>
      <c r="T34" s="1231"/>
      <c r="U34" s="1231"/>
      <c r="V34" s="1232"/>
      <c r="W34" s="595" t="s">
        <v>613</v>
      </c>
      <c r="X34" s="550"/>
      <c r="Y34" s="554"/>
      <c r="Z34" s="554" t="str">
        <f t="shared" si="0"/>
        <v xml:space="preserve">Источник тепловой энергии  </v>
      </c>
      <c r="AA34" s="554"/>
      <c r="AB34" s="554"/>
      <c r="AC34" s="554"/>
      <c r="AD34" s="550"/>
      <c r="AE34" s="550"/>
      <c r="AF34" s="550"/>
      <c r="AG34" s="550"/>
      <c r="AH34" s="550"/>
      <c r="AI34" s="550"/>
      <c r="AJ34" s="550"/>
    </row>
    <row r="35" spans="1:36" s="488" customFormat="1" ht="101.25">
      <c r="A35" s="1152"/>
      <c r="B35" s="1152"/>
      <c r="C35" s="1152"/>
      <c r="D35" s="1152"/>
      <c r="E35" s="1152">
        <v>1</v>
      </c>
      <c r="F35" s="814"/>
      <c r="G35" s="814"/>
      <c r="H35" s="812">
        <v>1</v>
      </c>
      <c r="I35" s="1152">
        <v>1</v>
      </c>
      <c r="J35" s="814"/>
      <c r="K35" s="819"/>
      <c r="L35" s="558" t="str">
        <f>mergeValue(A35) &amp;"."&amp; mergeValue(B35)&amp;"."&amp; mergeValue(C35)&amp;"."&amp; mergeValue(D35)&amp;"."&amp; mergeValue(E35)</f>
        <v>1.1.1.1.1</v>
      </c>
      <c r="M35" s="519" t="s">
        <v>8</v>
      </c>
      <c r="N35" s="611"/>
      <c r="O35" s="1155"/>
      <c r="P35" s="1156"/>
      <c r="Q35" s="1156"/>
      <c r="R35" s="1156"/>
      <c r="S35" s="1156"/>
      <c r="T35" s="1156"/>
      <c r="U35" s="1156"/>
      <c r="V35" s="1157"/>
      <c r="W35" s="595" t="s">
        <v>617</v>
      </c>
      <c r="X35" s="550"/>
      <c r="Y35" s="554"/>
      <c r="Z35" s="554" t="str">
        <f t="shared" si="0"/>
        <v>Схема подключения теплопотребляющей установки к коллектору источника тепловой энергии</v>
      </c>
      <c r="AA35" s="554"/>
      <c r="AB35" s="554"/>
      <c r="AC35" s="554"/>
      <c r="AD35" s="550"/>
      <c r="AE35" s="550"/>
      <c r="AF35" s="550"/>
      <c r="AG35" s="550"/>
      <c r="AH35" s="550"/>
      <c r="AI35" s="550"/>
      <c r="AJ35" s="550"/>
    </row>
    <row r="36" spans="1:36" s="488" customFormat="1" ht="90">
      <c r="A36" s="1152"/>
      <c r="B36" s="1152"/>
      <c r="C36" s="1152"/>
      <c r="D36" s="1152"/>
      <c r="E36" s="1152"/>
      <c r="F36" s="1152">
        <v>1</v>
      </c>
      <c r="G36" s="812"/>
      <c r="H36" s="812"/>
      <c r="I36" s="1152"/>
      <c r="J36" s="1152">
        <v>1</v>
      </c>
      <c r="K36" s="820"/>
      <c r="L36" s="558" t="str">
        <f>mergeValue(A36) &amp;"."&amp; mergeValue(B36)&amp;"."&amp; mergeValue(C36)&amp;"."&amp; mergeValue(D36)&amp;"."&amp; mergeValue(E36)&amp;"."&amp; mergeValue(F36)</f>
        <v>1.1.1.1.1.1</v>
      </c>
      <c r="M36" s="520" t="s">
        <v>9</v>
      </c>
      <c r="N36" s="611"/>
      <c r="O36" s="1155"/>
      <c r="P36" s="1156"/>
      <c r="Q36" s="1156"/>
      <c r="R36" s="1156"/>
      <c r="S36" s="1156"/>
      <c r="T36" s="1156"/>
      <c r="U36" s="1156"/>
      <c r="V36" s="1157"/>
      <c r="W36" s="595" t="s">
        <v>615</v>
      </c>
      <c r="X36" s="550"/>
      <c r="Y36" s="554"/>
      <c r="Z36" s="554" t="str">
        <f t="shared" si="0"/>
        <v>Группа потребителей</v>
      </c>
      <c r="AA36" s="554"/>
      <c r="AB36" s="554"/>
      <c r="AC36" s="554"/>
      <c r="AD36" s="550"/>
      <c r="AE36" s="550"/>
      <c r="AF36" s="550"/>
      <c r="AG36" s="550"/>
      <c r="AH36" s="550"/>
      <c r="AI36" s="550"/>
      <c r="AJ36" s="550"/>
    </row>
    <row r="37" spans="1:36" s="488" customFormat="1" ht="195.75" customHeight="1">
      <c r="A37" s="1152"/>
      <c r="B37" s="1152"/>
      <c r="C37" s="1152"/>
      <c r="D37" s="1152"/>
      <c r="E37" s="1152"/>
      <c r="F37" s="1152"/>
      <c r="G37" s="812">
        <v>1</v>
      </c>
      <c r="H37" s="812"/>
      <c r="I37" s="1152"/>
      <c r="J37" s="1152"/>
      <c r="K37" s="820">
        <v>1</v>
      </c>
      <c r="L37" s="558" t="str">
        <f>mergeValue(A37) &amp;"."&amp; mergeValue(B37)&amp;"."&amp; mergeValue(C37)&amp;"."&amp; mergeValue(D37)&amp;"."&amp; mergeValue(E37)&amp;"."&amp; mergeValue(F37)&amp;"."&amp; mergeValue(G37)</f>
        <v>1.1.1.1.1.1.1</v>
      </c>
      <c r="M37" s="1034"/>
      <c r="N37" s="611"/>
      <c r="O37" s="527"/>
      <c r="P37" s="527"/>
      <c r="Q37" s="1059"/>
      <c r="R37" s="1158"/>
      <c r="S37" s="1159" t="s">
        <v>81</v>
      </c>
      <c r="T37" s="1158"/>
      <c r="U37" s="1159" t="s">
        <v>81</v>
      </c>
      <c r="V37" s="527"/>
      <c r="W37" s="1151" t="s">
        <v>634</v>
      </c>
      <c r="X37" s="550" t="str">
        <f>strCheckDate(O38:V38)</f>
        <v/>
      </c>
      <c r="Y37" s="554"/>
      <c r="Z37" s="554" t="str">
        <f t="shared" si="0"/>
        <v/>
      </c>
      <c r="AA37" s="554"/>
      <c r="AB37" s="554"/>
      <c r="AC37" s="554"/>
      <c r="AD37" s="550"/>
      <c r="AE37" s="550"/>
      <c r="AF37" s="550"/>
      <c r="AG37" s="550"/>
      <c r="AH37" s="550"/>
      <c r="AI37" s="550"/>
      <c r="AJ37" s="550"/>
    </row>
    <row r="38" spans="1:36" s="488" customFormat="1" ht="14.25" hidden="1" customHeight="1">
      <c r="A38" s="1152"/>
      <c r="B38" s="1152"/>
      <c r="C38" s="1152"/>
      <c r="D38" s="1152"/>
      <c r="E38" s="1152"/>
      <c r="F38" s="1152"/>
      <c r="G38" s="812"/>
      <c r="H38" s="812"/>
      <c r="I38" s="1152"/>
      <c r="J38" s="1152"/>
      <c r="K38" s="820"/>
      <c r="L38" s="565"/>
      <c r="M38" s="611"/>
      <c r="N38" s="611"/>
      <c r="O38" s="527"/>
      <c r="P38" s="527"/>
      <c r="Q38" s="549" t="str">
        <f>R37 &amp; "-" &amp; T37</f>
        <v>-</v>
      </c>
      <c r="R38" s="1158"/>
      <c r="S38" s="1159"/>
      <c r="T38" s="1158"/>
      <c r="U38" s="1159"/>
      <c r="V38" s="527"/>
      <c r="W38" s="1151"/>
      <c r="X38" s="550"/>
      <c r="Y38" s="554"/>
      <c r="Z38" s="554" t="str">
        <f t="shared" si="0"/>
        <v/>
      </c>
      <c r="AA38" s="554"/>
      <c r="AB38" s="554"/>
      <c r="AC38" s="554"/>
      <c r="AD38" s="550"/>
      <c r="AE38" s="550"/>
      <c r="AF38" s="550"/>
      <c r="AG38" s="550"/>
      <c r="AH38" s="550"/>
      <c r="AI38" s="550"/>
      <c r="AJ38" s="550"/>
    </row>
    <row r="39" spans="1:36" s="488" customFormat="1" ht="15" customHeight="1">
      <c r="A39" s="1152"/>
      <c r="B39" s="1152"/>
      <c r="C39" s="1152"/>
      <c r="D39" s="1152"/>
      <c r="E39" s="1152"/>
      <c r="F39" s="1152"/>
      <c r="G39" s="814"/>
      <c r="H39" s="812"/>
      <c r="I39" s="1152"/>
      <c r="J39" s="1152"/>
      <c r="K39" s="819"/>
      <c r="L39" s="503"/>
      <c r="M39" s="522" t="s">
        <v>24</v>
      </c>
      <c r="N39" s="529"/>
      <c r="O39" s="529"/>
      <c r="P39" s="529"/>
      <c r="Q39" s="529"/>
      <c r="R39" s="529"/>
      <c r="S39" s="529"/>
      <c r="T39" s="529"/>
      <c r="U39" s="529"/>
      <c r="V39" s="525"/>
      <c r="W39" s="1151"/>
      <c r="X39" s="550"/>
      <c r="Y39" s="554"/>
      <c r="Z39" s="554" t="str">
        <f t="shared" si="0"/>
        <v>Добавить вид теплоносителя (параметры теплоносителя)</v>
      </c>
      <c r="AA39" s="554"/>
      <c r="AB39" s="554"/>
      <c r="AC39" s="554"/>
      <c r="AD39" s="550"/>
      <c r="AE39" s="550"/>
      <c r="AF39" s="550"/>
      <c r="AG39" s="550"/>
      <c r="AH39" s="550"/>
      <c r="AI39" s="550"/>
      <c r="AJ39" s="550"/>
    </row>
    <row r="40" spans="1:36" s="488" customFormat="1" ht="15" customHeight="1">
      <c r="A40" s="1152"/>
      <c r="B40" s="1152"/>
      <c r="C40" s="1152"/>
      <c r="D40" s="1152"/>
      <c r="E40" s="1152"/>
      <c r="F40" s="814"/>
      <c r="G40" s="814"/>
      <c r="H40" s="812"/>
      <c r="I40" s="1152"/>
      <c r="J40" s="814"/>
      <c r="K40" s="819"/>
      <c r="L40" s="503"/>
      <c r="M40" s="521" t="s">
        <v>10</v>
      </c>
      <c r="N40" s="529"/>
      <c r="O40" s="529"/>
      <c r="P40" s="529"/>
      <c r="Q40" s="529"/>
      <c r="R40" s="529"/>
      <c r="S40" s="529"/>
      <c r="T40" s="529"/>
      <c r="U40" s="528"/>
      <c r="V40" s="529"/>
      <c r="W40" s="630"/>
      <c r="X40" s="550"/>
      <c r="Y40" s="554"/>
      <c r="Z40" s="554" t="str">
        <f t="shared" si="0"/>
        <v>Добавить группу потребителей</v>
      </c>
      <c r="AA40" s="554"/>
      <c r="AB40" s="554"/>
      <c r="AC40" s="554"/>
      <c r="AD40" s="550"/>
      <c r="AE40" s="550"/>
      <c r="AF40" s="550"/>
      <c r="AG40" s="550"/>
      <c r="AH40" s="550"/>
      <c r="AI40" s="550"/>
      <c r="AJ40" s="550"/>
    </row>
    <row r="41" spans="1:36" s="488" customFormat="1" ht="15" customHeight="1">
      <c r="A41" s="1152"/>
      <c r="B41" s="1152"/>
      <c r="C41" s="1152"/>
      <c r="D41" s="1152"/>
      <c r="E41" s="818"/>
      <c r="F41" s="814"/>
      <c r="G41" s="814"/>
      <c r="H41" s="814"/>
      <c r="I41" s="810"/>
      <c r="J41" s="807"/>
      <c r="K41" s="817"/>
      <c r="L41" s="503"/>
      <c r="M41" s="516" t="s">
        <v>11</v>
      </c>
      <c r="N41" s="529"/>
      <c r="O41" s="529"/>
      <c r="P41" s="529"/>
      <c r="Q41" s="529"/>
      <c r="R41" s="529"/>
      <c r="S41" s="529"/>
      <c r="T41" s="529"/>
      <c r="U41" s="528"/>
      <c r="V41" s="529"/>
      <c r="W41" s="630"/>
      <c r="X41" s="550"/>
      <c r="Y41" s="554"/>
      <c r="Z41" s="554" t="str">
        <f t="shared" si="0"/>
        <v>Добавить схему подключения</v>
      </c>
      <c r="AA41" s="554"/>
      <c r="AB41" s="554"/>
      <c r="AC41" s="554"/>
      <c r="AD41" s="550"/>
      <c r="AE41" s="550"/>
      <c r="AF41" s="550"/>
      <c r="AG41" s="550"/>
      <c r="AH41" s="550"/>
      <c r="AI41" s="550"/>
      <c r="AJ41" s="550"/>
    </row>
    <row r="42" spans="1:36" s="488" customFormat="1" ht="15" customHeight="1">
      <c r="A42" s="1152"/>
      <c r="B42" s="1152"/>
      <c r="C42" s="1152"/>
      <c r="D42" s="818"/>
      <c r="E42" s="818"/>
      <c r="F42" s="814"/>
      <c r="G42" s="814"/>
      <c r="H42" s="814"/>
      <c r="I42" s="810"/>
      <c r="J42" s="807"/>
      <c r="K42" s="817"/>
      <c r="L42" s="503"/>
      <c r="M42" s="515" t="s">
        <v>16</v>
      </c>
      <c r="N42" s="529"/>
      <c r="O42" s="529"/>
      <c r="P42" s="529"/>
      <c r="Q42" s="529"/>
      <c r="R42" s="529"/>
      <c r="S42" s="529"/>
      <c r="T42" s="529"/>
      <c r="U42" s="528"/>
      <c r="V42" s="529"/>
      <c r="W42" s="630"/>
      <c r="X42" s="550"/>
      <c r="Y42" s="554"/>
      <c r="Z42" s="554" t="str">
        <f t="shared" si="0"/>
        <v>Добавить источник тепловой энергии</v>
      </c>
      <c r="AA42" s="554"/>
      <c r="AB42" s="554"/>
      <c r="AC42" s="554"/>
      <c r="AD42" s="550"/>
      <c r="AE42" s="550"/>
      <c r="AF42" s="550"/>
      <c r="AG42" s="550"/>
      <c r="AH42" s="550"/>
      <c r="AI42" s="550"/>
      <c r="AJ42" s="550"/>
    </row>
    <row r="43" spans="1:36" s="488" customFormat="1" ht="15" customHeight="1">
      <c r="A43" s="1152"/>
      <c r="B43" s="1152"/>
      <c r="C43" s="818"/>
      <c r="D43" s="818"/>
      <c r="E43" s="818"/>
      <c r="F43" s="818"/>
      <c r="G43" s="823"/>
      <c r="H43" s="810"/>
      <c r="I43" s="821"/>
      <c r="J43" s="807"/>
      <c r="K43" s="822"/>
      <c r="L43" s="503"/>
      <c r="M43" s="514" t="s">
        <v>17</v>
      </c>
      <c r="N43" s="529"/>
      <c r="O43" s="529"/>
      <c r="P43" s="529"/>
      <c r="Q43" s="529"/>
      <c r="R43" s="529"/>
      <c r="S43" s="529"/>
      <c r="T43" s="529"/>
      <c r="U43" s="528"/>
      <c r="V43" s="529"/>
      <c r="W43" s="630"/>
      <c r="X43" s="550"/>
      <c r="Y43" s="554"/>
      <c r="Z43" s="554" t="str">
        <f t="shared" si="0"/>
        <v>Добавить наименование системы теплоснабжения</v>
      </c>
      <c r="AA43" s="554"/>
      <c r="AB43" s="554"/>
      <c r="AC43" s="554"/>
      <c r="AD43" s="550"/>
      <c r="AE43" s="550"/>
      <c r="AF43" s="550"/>
      <c r="AG43" s="550"/>
      <c r="AH43" s="550"/>
      <c r="AI43" s="550"/>
      <c r="AJ43" s="550"/>
    </row>
    <row r="44" spans="1:36" s="488" customFormat="1" ht="15" customHeight="1">
      <c r="A44" s="1152"/>
      <c r="B44" s="818"/>
      <c r="C44" s="818"/>
      <c r="D44" s="818"/>
      <c r="E44" s="818"/>
      <c r="F44" s="818"/>
      <c r="G44" s="823"/>
      <c r="H44" s="810"/>
      <c r="I44" s="810"/>
      <c r="J44" s="807"/>
      <c r="K44" s="817"/>
      <c r="L44" s="503"/>
      <c r="M44" s="523" t="s">
        <v>18</v>
      </c>
      <c r="N44" s="529"/>
      <c r="O44" s="529"/>
      <c r="P44" s="529"/>
      <c r="Q44" s="529"/>
      <c r="R44" s="529"/>
      <c r="S44" s="529"/>
      <c r="T44" s="529"/>
      <c r="U44" s="528"/>
      <c r="V44" s="529"/>
      <c r="W44" s="630"/>
      <c r="X44" s="550"/>
      <c r="Y44" s="554"/>
      <c r="Z44" s="554" t="str">
        <f t="shared" si="0"/>
        <v>Добавить территорию действия тарифа</v>
      </c>
      <c r="AA44" s="554"/>
      <c r="AB44" s="554"/>
      <c r="AC44" s="554"/>
      <c r="AD44" s="550"/>
      <c r="AE44" s="550"/>
      <c r="AF44" s="550"/>
      <c r="AG44" s="550"/>
      <c r="AH44" s="550"/>
      <c r="AI44" s="550"/>
      <c r="AJ44" s="550"/>
    </row>
    <row r="45" spans="1:36" s="487" customFormat="1" ht="15" customHeight="1">
      <c r="A45" s="806"/>
      <c r="B45" s="806"/>
      <c r="C45" s="806"/>
      <c r="D45" s="806"/>
      <c r="E45" s="806"/>
      <c r="F45" s="806"/>
      <c r="G45" s="806"/>
      <c r="H45" s="806"/>
      <c r="I45" s="806"/>
      <c r="J45" s="806"/>
      <c r="K45" s="806"/>
      <c r="L45" s="457"/>
      <c r="M45" s="530" t="s">
        <v>294</v>
      </c>
      <c r="N45" s="529"/>
      <c r="O45" s="529"/>
      <c r="P45" s="529"/>
      <c r="Q45" s="529"/>
      <c r="R45" s="529"/>
      <c r="S45" s="529"/>
      <c r="T45" s="529"/>
      <c r="U45" s="528"/>
      <c r="V45" s="529"/>
      <c r="W45" s="630"/>
      <c r="X45" s="552"/>
      <c r="Y45" s="552"/>
      <c r="Z45" s="552"/>
      <c r="AA45" s="552"/>
      <c r="AB45" s="552"/>
      <c r="AC45" s="552"/>
      <c r="AD45" s="552"/>
      <c r="AE45" s="552"/>
      <c r="AF45" s="552"/>
      <c r="AG45" s="552"/>
      <c r="AH45" s="552"/>
    </row>
    <row r="46" spans="1:36" ht="18.75" customHeight="1">
      <c r="X46" s="175"/>
      <c r="Y46" s="175"/>
      <c r="Z46" s="175"/>
      <c r="AA46" s="175"/>
      <c r="AB46" s="175"/>
      <c r="AC46" s="175"/>
      <c r="AD46" s="175"/>
      <c r="AE46" s="175"/>
      <c r="AF46" s="175"/>
      <c r="AG46" s="175"/>
      <c r="AH46" s="175"/>
      <c r="AI46" s="175"/>
      <c r="AJ46" s="175"/>
    </row>
    <row r="47" spans="1:36" s="35" customFormat="1" ht="17.100000000000001" customHeight="1">
      <c r="A47" s="35" t="s">
        <v>12</v>
      </c>
      <c r="C47" s="35" t="s">
        <v>48</v>
      </c>
      <c r="U47" s="130"/>
      <c r="X47" s="187"/>
      <c r="Y47" s="187"/>
      <c r="Z47" s="187"/>
      <c r="AA47" s="187"/>
      <c r="AB47" s="187"/>
      <c r="AC47" s="187"/>
      <c r="AD47" s="187"/>
      <c r="AE47" s="187"/>
      <c r="AF47" s="187"/>
      <c r="AG47" s="187"/>
      <c r="AH47" s="187"/>
      <c r="AI47" s="187"/>
      <c r="AJ47" s="187"/>
    </row>
    <row r="48" spans="1:36" ht="17.100000000000001" customHeight="1">
      <c r="L48" s="434"/>
      <c r="M48" s="434"/>
      <c r="N48" s="434"/>
      <c r="O48" s="434"/>
      <c r="P48" s="434"/>
      <c r="Q48" s="434"/>
      <c r="R48" s="434"/>
      <c r="S48" s="434"/>
      <c r="T48" s="434"/>
      <c r="U48" s="434"/>
      <c r="V48" s="434"/>
      <c r="W48" s="434"/>
      <c r="X48" s="175"/>
      <c r="Y48" s="175"/>
      <c r="Z48" s="175"/>
      <c r="AA48" s="175"/>
      <c r="AB48" s="175"/>
      <c r="AC48" s="175"/>
      <c r="AD48" s="175"/>
      <c r="AE48" s="175"/>
      <c r="AF48" s="175"/>
      <c r="AG48" s="175"/>
      <c r="AH48" s="175"/>
      <c r="AI48" s="175"/>
      <c r="AJ48" s="175"/>
    </row>
    <row r="49" spans="1:36" s="488" customFormat="1" ht="22.5">
      <c r="A49" s="1152">
        <v>1</v>
      </c>
      <c r="B49" s="830"/>
      <c r="C49" s="830"/>
      <c r="D49" s="830"/>
      <c r="E49" s="831"/>
      <c r="F49" s="832"/>
      <c r="G49" s="832"/>
      <c r="H49" s="832"/>
      <c r="I49" s="833"/>
      <c r="J49" s="828"/>
      <c r="K49" s="835"/>
      <c r="L49" s="558">
        <f>mergeValue(A49)</f>
        <v>1</v>
      </c>
      <c r="M49" s="606" t="s">
        <v>19</v>
      </c>
      <c r="N49" s="611"/>
      <c r="O49" s="1230"/>
      <c r="P49" s="1231"/>
      <c r="Q49" s="1231"/>
      <c r="R49" s="1231"/>
      <c r="S49" s="1231"/>
      <c r="T49" s="1231"/>
      <c r="U49" s="1231"/>
      <c r="V49" s="1232"/>
      <c r="W49" s="595" t="s">
        <v>458</v>
      </c>
      <c r="X49" s="550"/>
      <c r="Y49" s="554"/>
      <c r="Z49" s="554" t="str">
        <f t="shared" ref="Z49:Z62" si="1">IF(M49="","",M49 )</f>
        <v>Наименование тарифа</v>
      </c>
      <c r="AA49" s="554"/>
      <c r="AB49" s="554"/>
      <c r="AC49" s="554"/>
      <c r="AD49" s="550"/>
      <c r="AE49" s="550"/>
      <c r="AF49" s="550"/>
      <c r="AG49" s="550"/>
      <c r="AH49" s="550"/>
      <c r="AI49" s="550"/>
      <c r="AJ49" s="550"/>
    </row>
    <row r="50" spans="1:36" s="488" customFormat="1" ht="22.5">
      <c r="A50" s="1152"/>
      <c r="B50" s="1152">
        <v>1</v>
      </c>
      <c r="C50" s="830"/>
      <c r="D50" s="830"/>
      <c r="E50" s="832"/>
      <c r="F50" s="832"/>
      <c r="G50" s="832"/>
      <c r="H50" s="832"/>
      <c r="I50" s="827"/>
      <c r="J50" s="826"/>
      <c r="K50" s="829"/>
      <c r="L50" s="558" t="str">
        <f>mergeValue(A50) &amp;"."&amp; mergeValue(B50)</f>
        <v>1.1</v>
      </c>
      <c r="M50" s="511" t="s">
        <v>15</v>
      </c>
      <c r="N50" s="611"/>
      <c r="O50" s="1230"/>
      <c r="P50" s="1231"/>
      <c r="Q50" s="1231"/>
      <c r="R50" s="1231"/>
      <c r="S50" s="1231"/>
      <c r="T50" s="1231"/>
      <c r="U50" s="1231"/>
      <c r="V50" s="1232"/>
      <c r="W50" s="595" t="s">
        <v>459</v>
      </c>
      <c r="X50" s="550"/>
      <c r="Y50" s="554"/>
      <c r="Z50" s="554" t="str">
        <f t="shared" si="1"/>
        <v>Территория действия тарифа</v>
      </c>
      <c r="AA50" s="554"/>
      <c r="AB50" s="554"/>
      <c r="AC50" s="554"/>
      <c r="AD50" s="550"/>
      <c r="AE50" s="550"/>
      <c r="AF50" s="550"/>
      <c r="AG50" s="550"/>
      <c r="AH50" s="550"/>
      <c r="AI50" s="550"/>
      <c r="AJ50" s="550"/>
    </row>
    <row r="51" spans="1:36" s="488" customFormat="1" ht="22.5">
      <c r="A51" s="1152"/>
      <c r="B51" s="1152"/>
      <c r="C51" s="1152">
        <v>1</v>
      </c>
      <c r="D51" s="830"/>
      <c r="E51" s="832"/>
      <c r="F51" s="832"/>
      <c r="G51" s="832"/>
      <c r="H51" s="832"/>
      <c r="I51" s="834"/>
      <c r="J51" s="826"/>
      <c r="K51" s="829"/>
      <c r="L51" s="558" t="str">
        <f>mergeValue(A51) &amp;"."&amp; mergeValue(B51)&amp;"."&amp; mergeValue(C51)</f>
        <v>1.1.1</v>
      </c>
      <c r="M51" s="512" t="s">
        <v>6</v>
      </c>
      <c r="N51" s="611"/>
      <c r="O51" s="1230"/>
      <c r="P51" s="1231"/>
      <c r="Q51" s="1231"/>
      <c r="R51" s="1231"/>
      <c r="S51" s="1231"/>
      <c r="T51" s="1231"/>
      <c r="U51" s="1231"/>
      <c r="V51" s="1232"/>
      <c r="W51" s="595" t="s">
        <v>612</v>
      </c>
      <c r="X51" s="550"/>
      <c r="Y51" s="554"/>
      <c r="Z51" s="554" t="str">
        <f t="shared" si="1"/>
        <v xml:space="preserve">Наименование системы теплоснабжения </v>
      </c>
      <c r="AA51" s="554"/>
      <c r="AB51" s="554"/>
      <c r="AC51" s="554"/>
      <c r="AD51" s="550"/>
      <c r="AE51" s="550"/>
      <c r="AF51" s="550"/>
      <c r="AG51" s="550"/>
      <c r="AH51" s="550"/>
      <c r="AI51" s="550"/>
      <c r="AJ51" s="550"/>
    </row>
    <row r="52" spans="1:36" s="488" customFormat="1" ht="22.5">
      <c r="A52" s="1152"/>
      <c r="B52" s="1152"/>
      <c r="C52" s="1152"/>
      <c r="D52" s="1152">
        <v>1</v>
      </c>
      <c r="E52" s="832"/>
      <c r="F52" s="832"/>
      <c r="G52" s="832"/>
      <c r="H52" s="832"/>
      <c r="I52" s="834"/>
      <c r="J52" s="826"/>
      <c r="K52" s="829"/>
      <c r="L52" s="558" t="str">
        <f>mergeValue(A52) &amp;"."&amp; mergeValue(B52)&amp;"."&amp; mergeValue(C52)&amp;"."&amp; mergeValue(D52)</f>
        <v>1.1.1.1</v>
      </c>
      <c r="M52" s="513" t="s">
        <v>21</v>
      </c>
      <c r="N52" s="611"/>
      <c r="O52" s="1230"/>
      <c r="P52" s="1231"/>
      <c r="Q52" s="1231"/>
      <c r="R52" s="1231"/>
      <c r="S52" s="1231"/>
      <c r="T52" s="1231"/>
      <c r="U52" s="1231"/>
      <c r="V52" s="1232"/>
      <c r="W52" s="595" t="s">
        <v>613</v>
      </c>
      <c r="X52" s="550"/>
      <c r="Y52" s="554"/>
      <c r="Z52" s="554" t="str">
        <f t="shared" si="1"/>
        <v xml:space="preserve">Источник тепловой энергии  </v>
      </c>
      <c r="AA52" s="554"/>
      <c r="AB52" s="554"/>
      <c r="AC52" s="554"/>
      <c r="AD52" s="550"/>
      <c r="AE52" s="550"/>
      <c r="AF52" s="550"/>
      <c r="AG52" s="550"/>
      <c r="AH52" s="550"/>
      <c r="AI52" s="550"/>
      <c r="AJ52" s="550"/>
    </row>
    <row r="53" spans="1:36" s="488" customFormat="1" ht="101.25">
      <c r="A53" s="1152"/>
      <c r="B53" s="1152"/>
      <c r="C53" s="1152"/>
      <c r="D53" s="1152"/>
      <c r="E53" s="1152">
        <v>1</v>
      </c>
      <c r="F53" s="832"/>
      <c r="G53" s="832"/>
      <c r="H53" s="830">
        <v>1</v>
      </c>
      <c r="I53" s="1152">
        <v>1</v>
      </c>
      <c r="J53" s="832"/>
      <c r="K53" s="837"/>
      <c r="L53" s="558" t="str">
        <f>mergeValue(A53) &amp;"."&amp; mergeValue(B53)&amp;"."&amp; mergeValue(C53)&amp;"."&amp; mergeValue(D53)&amp;"."&amp; mergeValue(E53)</f>
        <v>1.1.1.1.1</v>
      </c>
      <c r="M53" s="519" t="s">
        <v>8</v>
      </c>
      <c r="N53" s="611"/>
      <c r="O53" s="1155"/>
      <c r="P53" s="1156"/>
      <c r="Q53" s="1156"/>
      <c r="R53" s="1156"/>
      <c r="S53" s="1156"/>
      <c r="T53" s="1156"/>
      <c r="U53" s="1156"/>
      <c r="V53" s="1157"/>
      <c r="W53" s="595" t="s">
        <v>617</v>
      </c>
      <c r="X53" s="550"/>
      <c r="Y53" s="554"/>
      <c r="Z53" s="554" t="str">
        <f t="shared" si="1"/>
        <v>Схема подключения теплопотребляющей установки к коллектору источника тепловой энергии</v>
      </c>
      <c r="AA53" s="554"/>
      <c r="AB53" s="554"/>
      <c r="AC53" s="554"/>
      <c r="AD53" s="550"/>
      <c r="AE53" s="550"/>
      <c r="AF53" s="550"/>
      <c r="AG53" s="550"/>
      <c r="AH53" s="550"/>
      <c r="AI53" s="550"/>
      <c r="AJ53" s="550"/>
    </row>
    <row r="54" spans="1:36" s="488" customFormat="1" ht="90">
      <c r="A54" s="1152"/>
      <c r="B54" s="1152"/>
      <c r="C54" s="1152"/>
      <c r="D54" s="1152"/>
      <c r="E54" s="1152"/>
      <c r="F54" s="1152">
        <v>1</v>
      </c>
      <c r="G54" s="830"/>
      <c r="H54" s="830"/>
      <c r="I54" s="1152"/>
      <c r="J54" s="1152">
        <v>1</v>
      </c>
      <c r="K54" s="838"/>
      <c r="L54" s="558" t="str">
        <f>mergeValue(A54) &amp;"."&amp; mergeValue(B54)&amp;"."&amp; mergeValue(C54)&amp;"."&amp; mergeValue(D54)&amp;"."&amp; mergeValue(E54)&amp;"."&amp; mergeValue(F54)</f>
        <v>1.1.1.1.1.1</v>
      </c>
      <c r="M54" s="520" t="s">
        <v>9</v>
      </c>
      <c r="N54" s="611"/>
      <c r="O54" s="1155"/>
      <c r="P54" s="1156"/>
      <c r="Q54" s="1156"/>
      <c r="R54" s="1156"/>
      <c r="S54" s="1156"/>
      <c r="T54" s="1156"/>
      <c r="U54" s="1156"/>
      <c r="V54" s="1157"/>
      <c r="W54" s="595" t="s">
        <v>615</v>
      </c>
      <c r="X54" s="550"/>
      <c r="Y54" s="554"/>
      <c r="Z54" s="554" t="str">
        <f t="shared" si="1"/>
        <v>Группа потребителей</v>
      </c>
      <c r="AA54" s="554"/>
      <c r="AB54" s="554"/>
      <c r="AC54" s="554"/>
      <c r="AD54" s="550"/>
      <c r="AE54" s="550"/>
      <c r="AF54" s="550"/>
      <c r="AG54" s="550"/>
      <c r="AH54" s="550"/>
      <c r="AI54" s="550"/>
      <c r="AJ54" s="550"/>
    </row>
    <row r="55" spans="1:36" s="488" customFormat="1" ht="195.75" customHeight="1">
      <c r="A55" s="1152"/>
      <c r="B55" s="1152"/>
      <c r="C55" s="1152"/>
      <c r="D55" s="1152"/>
      <c r="E55" s="1152"/>
      <c r="F55" s="1152"/>
      <c r="G55" s="830">
        <v>1</v>
      </c>
      <c r="H55" s="830"/>
      <c r="I55" s="1152"/>
      <c r="J55" s="1152"/>
      <c r="K55" s="838">
        <v>1</v>
      </c>
      <c r="L55" s="558" t="str">
        <f>mergeValue(A55) &amp;"."&amp; mergeValue(B55)&amp;"."&amp; mergeValue(C55)&amp;"."&amp; mergeValue(D55)&amp;"."&amp; mergeValue(E55)&amp;"."&amp; mergeValue(F55)&amp;"."&amp; mergeValue(G55)</f>
        <v>1.1.1.1.1.1.1</v>
      </c>
      <c r="M55" s="1034"/>
      <c r="N55" s="611"/>
      <c r="O55" s="527"/>
      <c r="P55" s="527"/>
      <c r="Q55" s="1059"/>
      <c r="R55" s="1158"/>
      <c r="S55" s="1159" t="s">
        <v>81</v>
      </c>
      <c r="T55" s="1158"/>
      <c r="U55" s="1159" t="s">
        <v>81</v>
      </c>
      <c r="V55" s="527"/>
      <c r="W55" s="1151" t="s">
        <v>634</v>
      </c>
      <c r="X55" s="550" t="str">
        <f>strCheckDate(O56:V56)</f>
        <v/>
      </c>
      <c r="Y55" s="554"/>
      <c r="Z55" s="554" t="str">
        <f t="shared" si="1"/>
        <v/>
      </c>
      <c r="AA55" s="554"/>
      <c r="AB55" s="554"/>
      <c r="AC55" s="554"/>
      <c r="AD55" s="550"/>
      <c r="AE55" s="550"/>
      <c r="AF55" s="550"/>
      <c r="AG55" s="550"/>
      <c r="AH55" s="550"/>
      <c r="AI55" s="550"/>
      <c r="AJ55" s="550"/>
    </row>
    <row r="56" spans="1:36" s="488" customFormat="1" ht="14.25" hidden="1" customHeight="1">
      <c r="A56" s="1152"/>
      <c r="B56" s="1152"/>
      <c r="C56" s="1152"/>
      <c r="D56" s="1152"/>
      <c r="E56" s="1152"/>
      <c r="F56" s="1152"/>
      <c r="G56" s="830"/>
      <c r="H56" s="830"/>
      <c r="I56" s="1152"/>
      <c r="J56" s="1152"/>
      <c r="K56" s="838"/>
      <c r="L56" s="565"/>
      <c r="M56" s="611"/>
      <c r="N56" s="611"/>
      <c r="O56" s="527"/>
      <c r="P56" s="527"/>
      <c r="Q56" s="549" t="str">
        <f>R55 &amp; "-" &amp; T55</f>
        <v>-</v>
      </c>
      <c r="R56" s="1158"/>
      <c r="S56" s="1159"/>
      <c r="T56" s="1158"/>
      <c r="U56" s="1159"/>
      <c r="V56" s="527"/>
      <c r="W56" s="1151"/>
      <c r="X56" s="550"/>
      <c r="Y56" s="554"/>
      <c r="Z56" s="554" t="str">
        <f t="shared" si="1"/>
        <v/>
      </c>
      <c r="AA56" s="554"/>
      <c r="AB56" s="554"/>
      <c r="AC56" s="554"/>
      <c r="AD56" s="550"/>
      <c r="AE56" s="550"/>
      <c r="AF56" s="550"/>
      <c r="AG56" s="550"/>
      <c r="AH56" s="550"/>
      <c r="AI56" s="550"/>
      <c r="AJ56" s="550"/>
    </row>
    <row r="57" spans="1:36" s="488" customFormat="1" ht="15" customHeight="1">
      <c r="A57" s="1152"/>
      <c r="B57" s="1152"/>
      <c r="C57" s="1152"/>
      <c r="D57" s="1152"/>
      <c r="E57" s="1152"/>
      <c r="F57" s="1152"/>
      <c r="G57" s="832"/>
      <c r="H57" s="830"/>
      <c r="I57" s="1152"/>
      <c r="J57" s="1152"/>
      <c r="K57" s="837"/>
      <c r="L57" s="503"/>
      <c r="M57" s="522" t="s">
        <v>24</v>
      </c>
      <c r="N57" s="529"/>
      <c r="O57" s="529"/>
      <c r="P57" s="529"/>
      <c r="Q57" s="529"/>
      <c r="R57" s="529"/>
      <c r="S57" s="529"/>
      <c r="T57" s="529"/>
      <c r="U57" s="529"/>
      <c r="V57" s="525"/>
      <c r="W57" s="1151"/>
      <c r="X57" s="550"/>
      <c r="Y57" s="554"/>
      <c r="Z57" s="554" t="str">
        <f t="shared" si="1"/>
        <v>Добавить вид теплоносителя (параметры теплоносителя)</v>
      </c>
      <c r="AA57" s="554"/>
      <c r="AB57" s="554"/>
      <c r="AC57" s="554"/>
      <c r="AD57" s="550"/>
      <c r="AE57" s="550"/>
      <c r="AF57" s="550"/>
      <c r="AG57" s="550"/>
      <c r="AH57" s="550"/>
      <c r="AI57" s="550"/>
      <c r="AJ57" s="550"/>
    </row>
    <row r="58" spans="1:36" s="488" customFormat="1" ht="15" customHeight="1">
      <c r="A58" s="1152"/>
      <c r="B58" s="1152"/>
      <c r="C58" s="1152"/>
      <c r="D58" s="1152"/>
      <c r="E58" s="1152"/>
      <c r="F58" s="832"/>
      <c r="G58" s="832"/>
      <c r="H58" s="830"/>
      <c r="I58" s="1152"/>
      <c r="J58" s="832"/>
      <c r="K58" s="837"/>
      <c r="L58" s="503"/>
      <c r="M58" s="521" t="s">
        <v>10</v>
      </c>
      <c r="N58" s="529"/>
      <c r="O58" s="529"/>
      <c r="P58" s="529"/>
      <c r="Q58" s="529"/>
      <c r="R58" s="529"/>
      <c r="S58" s="529"/>
      <c r="T58" s="529"/>
      <c r="U58" s="528"/>
      <c r="V58" s="529"/>
      <c r="W58" s="630"/>
      <c r="X58" s="550"/>
      <c r="Y58" s="554"/>
      <c r="Z58" s="554" t="str">
        <f t="shared" si="1"/>
        <v>Добавить группу потребителей</v>
      </c>
      <c r="AA58" s="554"/>
      <c r="AB58" s="554"/>
      <c r="AC58" s="554"/>
      <c r="AD58" s="550"/>
      <c r="AE58" s="550"/>
      <c r="AF58" s="550"/>
      <c r="AG58" s="550"/>
      <c r="AH58" s="550"/>
      <c r="AI58" s="550"/>
      <c r="AJ58" s="550"/>
    </row>
    <row r="59" spans="1:36" s="488" customFormat="1" ht="15" customHeight="1">
      <c r="A59" s="1152"/>
      <c r="B59" s="1152"/>
      <c r="C59" s="1152"/>
      <c r="D59" s="1152"/>
      <c r="E59" s="836"/>
      <c r="F59" s="832"/>
      <c r="G59" s="832"/>
      <c r="H59" s="832"/>
      <c r="I59" s="828"/>
      <c r="J59" s="825"/>
      <c r="K59" s="835"/>
      <c r="L59" s="503"/>
      <c r="M59" s="516" t="s">
        <v>11</v>
      </c>
      <c r="N59" s="529"/>
      <c r="O59" s="529"/>
      <c r="P59" s="529"/>
      <c r="Q59" s="529"/>
      <c r="R59" s="529"/>
      <c r="S59" s="529"/>
      <c r="T59" s="529"/>
      <c r="U59" s="528"/>
      <c r="V59" s="529"/>
      <c r="W59" s="630"/>
      <c r="X59" s="550"/>
      <c r="Y59" s="554"/>
      <c r="Z59" s="554" t="str">
        <f t="shared" si="1"/>
        <v>Добавить схему подключения</v>
      </c>
      <c r="AA59" s="554"/>
      <c r="AB59" s="554"/>
      <c r="AC59" s="554"/>
      <c r="AD59" s="550"/>
      <c r="AE59" s="550"/>
      <c r="AF59" s="550"/>
      <c r="AG59" s="550"/>
      <c r="AH59" s="550"/>
      <c r="AI59" s="550"/>
      <c r="AJ59" s="550"/>
    </row>
    <row r="60" spans="1:36" s="488" customFormat="1" ht="15" customHeight="1">
      <c r="A60" s="1152"/>
      <c r="B60" s="1152"/>
      <c r="C60" s="1152"/>
      <c r="D60" s="836"/>
      <c r="E60" s="836"/>
      <c r="F60" s="832"/>
      <c r="G60" s="832"/>
      <c r="H60" s="832"/>
      <c r="I60" s="828"/>
      <c r="J60" s="825"/>
      <c r="K60" s="835"/>
      <c r="L60" s="503"/>
      <c r="M60" s="515" t="s">
        <v>16</v>
      </c>
      <c r="N60" s="529"/>
      <c r="O60" s="529"/>
      <c r="P60" s="529"/>
      <c r="Q60" s="529"/>
      <c r="R60" s="529"/>
      <c r="S60" s="529"/>
      <c r="T60" s="529"/>
      <c r="U60" s="528"/>
      <c r="V60" s="529"/>
      <c r="W60" s="630"/>
      <c r="X60" s="550"/>
      <c r="Y60" s="554"/>
      <c r="Z60" s="554" t="str">
        <f t="shared" si="1"/>
        <v>Добавить источник тепловой энергии</v>
      </c>
      <c r="AA60" s="554"/>
      <c r="AB60" s="554"/>
      <c r="AC60" s="554"/>
      <c r="AD60" s="550"/>
      <c r="AE60" s="550"/>
      <c r="AF60" s="550"/>
      <c r="AG60" s="550"/>
      <c r="AH60" s="550"/>
      <c r="AI60" s="550"/>
      <c r="AJ60" s="550"/>
    </row>
    <row r="61" spans="1:36" s="488" customFormat="1" ht="15" customHeight="1">
      <c r="A61" s="1152"/>
      <c r="B61" s="1152"/>
      <c r="C61" s="836"/>
      <c r="D61" s="836"/>
      <c r="E61" s="836"/>
      <c r="F61" s="836"/>
      <c r="G61" s="841"/>
      <c r="H61" s="828"/>
      <c r="I61" s="839"/>
      <c r="J61" s="825"/>
      <c r="K61" s="840"/>
      <c r="L61" s="503"/>
      <c r="M61" s="514" t="s">
        <v>17</v>
      </c>
      <c r="N61" s="529"/>
      <c r="O61" s="529"/>
      <c r="P61" s="529"/>
      <c r="Q61" s="529"/>
      <c r="R61" s="529"/>
      <c r="S61" s="529"/>
      <c r="T61" s="529"/>
      <c r="U61" s="528"/>
      <c r="V61" s="529"/>
      <c r="W61" s="630"/>
      <c r="X61" s="550"/>
      <c r="Y61" s="554"/>
      <c r="Z61" s="554" t="str">
        <f t="shared" si="1"/>
        <v>Добавить наименование системы теплоснабжения</v>
      </c>
      <c r="AA61" s="554"/>
      <c r="AB61" s="554"/>
      <c r="AC61" s="554"/>
      <c r="AD61" s="550"/>
      <c r="AE61" s="550"/>
      <c r="AF61" s="550"/>
      <c r="AG61" s="550"/>
      <c r="AH61" s="550"/>
      <c r="AI61" s="550"/>
      <c r="AJ61" s="550"/>
    </row>
    <row r="62" spans="1:36" s="488" customFormat="1" ht="15" customHeight="1">
      <c r="A62" s="1152"/>
      <c r="B62" s="836"/>
      <c r="C62" s="836"/>
      <c r="D62" s="836"/>
      <c r="E62" s="836"/>
      <c r="F62" s="836"/>
      <c r="G62" s="841"/>
      <c r="H62" s="828"/>
      <c r="I62" s="828"/>
      <c r="J62" s="825"/>
      <c r="K62" s="835"/>
      <c r="L62" s="503"/>
      <c r="M62" s="523" t="s">
        <v>18</v>
      </c>
      <c r="N62" s="529"/>
      <c r="O62" s="529"/>
      <c r="P62" s="529"/>
      <c r="Q62" s="529"/>
      <c r="R62" s="529"/>
      <c r="S62" s="529"/>
      <c r="T62" s="529"/>
      <c r="U62" s="528"/>
      <c r="V62" s="529"/>
      <c r="W62" s="630"/>
      <c r="X62" s="550"/>
      <c r="Y62" s="554"/>
      <c r="Z62" s="554" t="str">
        <f t="shared" si="1"/>
        <v>Добавить территорию действия тарифа</v>
      </c>
      <c r="AA62" s="554"/>
      <c r="AB62" s="554"/>
      <c r="AC62" s="554"/>
      <c r="AD62" s="550"/>
      <c r="AE62" s="550"/>
      <c r="AF62" s="550"/>
      <c r="AG62" s="550"/>
      <c r="AH62" s="550"/>
      <c r="AI62" s="550"/>
      <c r="AJ62" s="550"/>
    </row>
    <row r="63" spans="1:36" s="487" customFormat="1" ht="15" customHeight="1">
      <c r="A63" s="824"/>
      <c r="B63" s="824"/>
      <c r="C63" s="824"/>
      <c r="D63" s="824"/>
      <c r="E63" s="824"/>
      <c r="F63" s="824"/>
      <c r="G63" s="824"/>
      <c r="H63" s="824"/>
      <c r="I63" s="824"/>
      <c r="J63" s="824"/>
      <c r="K63" s="824"/>
      <c r="L63" s="457"/>
      <c r="M63" s="530" t="s">
        <v>294</v>
      </c>
      <c r="N63" s="529"/>
      <c r="O63" s="529"/>
      <c r="P63" s="529"/>
      <c r="Q63" s="529"/>
      <c r="R63" s="529"/>
      <c r="S63" s="529"/>
      <c r="T63" s="529"/>
      <c r="U63" s="528"/>
      <c r="V63" s="730"/>
      <c r="W63" s="730"/>
      <c r="X63" s="730"/>
      <c r="Y63" s="730"/>
      <c r="Z63" s="730"/>
      <c r="AA63" s="730"/>
      <c r="AB63" s="729"/>
      <c r="AC63" s="730"/>
      <c r="AD63" s="630"/>
      <c r="AE63" s="552"/>
      <c r="AF63" s="552"/>
      <c r="AG63" s="552"/>
      <c r="AH63" s="552"/>
    </row>
    <row r="64" spans="1:36" ht="18.75" customHeight="1">
      <c r="X64" s="175"/>
      <c r="Y64" s="175"/>
      <c r="Z64" s="175"/>
      <c r="AA64" s="175"/>
      <c r="AB64" s="175"/>
      <c r="AC64" s="175"/>
      <c r="AD64" s="175"/>
      <c r="AE64" s="175"/>
      <c r="AF64" s="175"/>
      <c r="AG64" s="175"/>
      <c r="AH64" s="175"/>
      <c r="AI64" s="175"/>
      <c r="AJ64" s="175"/>
    </row>
    <row r="65" spans="1:36" s="35" customFormat="1" ht="17.100000000000001" customHeight="1">
      <c r="A65" s="35" t="s">
        <v>12</v>
      </c>
      <c r="C65" s="35" t="s">
        <v>49</v>
      </c>
      <c r="V65" s="130"/>
      <c r="X65" s="187"/>
      <c r="Y65" s="187"/>
      <c r="Z65" s="187"/>
      <c r="AA65" s="187"/>
      <c r="AB65" s="187"/>
      <c r="AC65" s="187"/>
      <c r="AD65" s="187"/>
      <c r="AE65" s="187"/>
      <c r="AF65" s="187"/>
      <c r="AG65" s="187"/>
      <c r="AH65" s="187"/>
      <c r="AI65" s="187"/>
      <c r="AJ65" s="187"/>
    </row>
    <row r="66" spans="1:36" ht="17.100000000000001" customHeight="1">
      <c r="L66" s="94"/>
      <c r="M66" s="94"/>
      <c r="N66" s="94"/>
      <c r="O66" s="94"/>
      <c r="P66" s="94"/>
      <c r="Q66" s="94"/>
      <c r="R66" s="94"/>
      <c r="S66" s="94"/>
      <c r="T66" s="94"/>
      <c r="U66" s="94"/>
      <c r="V66" s="94"/>
      <c r="W66" s="94"/>
      <c r="X66" s="175"/>
      <c r="Y66" s="175"/>
      <c r="Z66" s="175"/>
      <c r="AA66" s="175"/>
      <c r="AB66" s="175"/>
      <c r="AC66" s="175"/>
      <c r="AD66" s="175"/>
      <c r="AE66" s="175"/>
      <c r="AF66" s="175"/>
      <c r="AG66" s="175"/>
      <c r="AH66" s="175"/>
      <c r="AI66" s="175"/>
      <c r="AJ66" s="175"/>
    </row>
    <row r="67" spans="1:36" s="488" customFormat="1" ht="22.5">
      <c r="A67" s="1152">
        <v>1</v>
      </c>
      <c r="B67" s="848"/>
      <c r="C67" s="848"/>
      <c r="D67" s="848"/>
      <c r="E67" s="849"/>
      <c r="F67" s="850"/>
      <c r="G67" s="850"/>
      <c r="H67" s="850"/>
      <c r="I67" s="851"/>
      <c r="J67" s="846"/>
      <c r="K67" s="853"/>
      <c r="L67" s="558">
        <f>mergeValue(A67)</f>
        <v>1</v>
      </c>
      <c r="M67" s="606" t="s">
        <v>19</v>
      </c>
      <c r="N67" s="611"/>
      <c r="O67" s="1230"/>
      <c r="P67" s="1231"/>
      <c r="Q67" s="1231"/>
      <c r="R67" s="1231"/>
      <c r="S67" s="1231"/>
      <c r="T67" s="1231"/>
      <c r="U67" s="1231"/>
      <c r="V67" s="1232"/>
      <c r="W67" s="595" t="s">
        <v>458</v>
      </c>
      <c r="X67" s="550"/>
      <c r="Y67" s="554"/>
      <c r="Z67" s="554" t="str">
        <f t="shared" ref="Z67:Z80" si="2">IF(M67="","",M67 )</f>
        <v>Наименование тарифа</v>
      </c>
      <c r="AA67" s="554"/>
      <c r="AB67" s="554"/>
      <c r="AC67" s="554"/>
      <c r="AD67" s="550"/>
      <c r="AE67" s="550"/>
      <c r="AF67" s="550"/>
      <c r="AG67" s="550"/>
      <c r="AH67" s="550"/>
      <c r="AI67" s="550"/>
      <c r="AJ67" s="550"/>
    </row>
    <row r="68" spans="1:36" s="488" customFormat="1" ht="22.5">
      <c r="A68" s="1152"/>
      <c r="B68" s="1152">
        <v>1</v>
      </c>
      <c r="C68" s="848"/>
      <c r="D68" s="848"/>
      <c r="E68" s="850"/>
      <c r="F68" s="850"/>
      <c r="G68" s="850"/>
      <c r="H68" s="850"/>
      <c r="I68" s="845"/>
      <c r="J68" s="844"/>
      <c r="K68" s="847"/>
      <c r="L68" s="558" t="str">
        <f>mergeValue(A68) &amp;"."&amp; mergeValue(B68)</f>
        <v>1.1</v>
      </c>
      <c r="M68" s="511" t="s">
        <v>15</v>
      </c>
      <c r="N68" s="611"/>
      <c r="O68" s="1230"/>
      <c r="P68" s="1231"/>
      <c r="Q68" s="1231"/>
      <c r="R68" s="1231"/>
      <c r="S68" s="1231"/>
      <c r="T68" s="1231"/>
      <c r="U68" s="1231"/>
      <c r="V68" s="1232"/>
      <c r="W68" s="595" t="s">
        <v>459</v>
      </c>
      <c r="X68" s="550"/>
      <c r="Y68" s="554"/>
      <c r="Z68" s="554" t="str">
        <f t="shared" si="2"/>
        <v>Территория действия тарифа</v>
      </c>
      <c r="AA68" s="554"/>
      <c r="AB68" s="554"/>
      <c r="AC68" s="554"/>
      <c r="AD68" s="550"/>
      <c r="AE68" s="550"/>
      <c r="AF68" s="550"/>
      <c r="AG68" s="550"/>
      <c r="AH68" s="550"/>
      <c r="AI68" s="550"/>
      <c r="AJ68" s="550"/>
    </row>
    <row r="69" spans="1:36" s="488" customFormat="1" ht="22.5">
      <c r="A69" s="1152"/>
      <c r="B69" s="1152"/>
      <c r="C69" s="1152">
        <v>1</v>
      </c>
      <c r="D69" s="848"/>
      <c r="E69" s="850"/>
      <c r="F69" s="850"/>
      <c r="G69" s="850"/>
      <c r="H69" s="850"/>
      <c r="I69" s="852"/>
      <c r="J69" s="844"/>
      <c r="K69" s="847"/>
      <c r="L69" s="558" t="str">
        <f>mergeValue(A69) &amp;"."&amp; mergeValue(B69)&amp;"."&amp; mergeValue(C69)</f>
        <v>1.1.1</v>
      </c>
      <c r="M69" s="512" t="s">
        <v>6</v>
      </c>
      <c r="N69" s="611"/>
      <c r="O69" s="1230"/>
      <c r="P69" s="1231"/>
      <c r="Q69" s="1231"/>
      <c r="R69" s="1231"/>
      <c r="S69" s="1231"/>
      <c r="T69" s="1231"/>
      <c r="U69" s="1231"/>
      <c r="V69" s="1232"/>
      <c r="W69" s="595" t="s">
        <v>612</v>
      </c>
      <c r="X69" s="550"/>
      <c r="Y69" s="554"/>
      <c r="Z69" s="554" t="str">
        <f t="shared" si="2"/>
        <v xml:space="preserve">Наименование системы теплоснабжения </v>
      </c>
      <c r="AA69" s="554"/>
      <c r="AB69" s="554"/>
      <c r="AC69" s="554"/>
      <c r="AD69" s="550"/>
      <c r="AE69" s="550"/>
      <c r="AF69" s="550"/>
      <c r="AG69" s="550"/>
      <c r="AH69" s="550"/>
      <c r="AI69" s="550"/>
      <c r="AJ69" s="550"/>
    </row>
    <row r="70" spans="1:36" s="488" customFormat="1" ht="22.5">
      <c r="A70" s="1152"/>
      <c r="B70" s="1152"/>
      <c r="C70" s="1152"/>
      <c r="D70" s="1152">
        <v>1</v>
      </c>
      <c r="E70" s="850"/>
      <c r="F70" s="850"/>
      <c r="G70" s="850"/>
      <c r="H70" s="850"/>
      <c r="I70" s="852"/>
      <c r="J70" s="844"/>
      <c r="K70" s="847"/>
      <c r="L70" s="558" t="str">
        <f>mergeValue(A70) &amp;"."&amp; mergeValue(B70)&amp;"."&amp; mergeValue(C70)&amp;"."&amp; mergeValue(D70)</f>
        <v>1.1.1.1</v>
      </c>
      <c r="M70" s="513" t="s">
        <v>21</v>
      </c>
      <c r="N70" s="611"/>
      <c r="O70" s="1230"/>
      <c r="P70" s="1231"/>
      <c r="Q70" s="1231"/>
      <c r="R70" s="1231"/>
      <c r="S70" s="1231"/>
      <c r="T70" s="1231"/>
      <c r="U70" s="1231"/>
      <c r="V70" s="1232"/>
      <c r="W70" s="595" t="s">
        <v>613</v>
      </c>
      <c r="X70" s="550"/>
      <c r="Y70" s="554"/>
      <c r="Z70" s="554" t="str">
        <f t="shared" si="2"/>
        <v xml:space="preserve">Источник тепловой энергии  </v>
      </c>
      <c r="AA70" s="554"/>
      <c r="AB70" s="554"/>
      <c r="AC70" s="554"/>
      <c r="AD70" s="550"/>
      <c r="AE70" s="550"/>
      <c r="AF70" s="550"/>
      <c r="AG70" s="550"/>
      <c r="AH70" s="550"/>
      <c r="AI70" s="550"/>
      <c r="AJ70" s="550"/>
    </row>
    <row r="71" spans="1:36" s="488" customFormat="1" ht="101.25">
      <c r="A71" s="1152"/>
      <c r="B71" s="1152"/>
      <c r="C71" s="1152"/>
      <c r="D71" s="1152"/>
      <c r="E71" s="1152">
        <v>1</v>
      </c>
      <c r="F71" s="850"/>
      <c r="G71" s="850"/>
      <c r="H71" s="848">
        <v>1</v>
      </c>
      <c r="I71" s="1152">
        <v>1</v>
      </c>
      <c r="J71" s="850"/>
      <c r="K71" s="855"/>
      <c r="L71" s="558" t="str">
        <f>mergeValue(A71) &amp;"."&amp; mergeValue(B71)&amp;"."&amp; mergeValue(C71)&amp;"."&amp; mergeValue(D71)&amp;"."&amp; mergeValue(E71)</f>
        <v>1.1.1.1.1</v>
      </c>
      <c r="M71" s="519" t="s">
        <v>8</v>
      </c>
      <c r="N71" s="611"/>
      <c r="O71" s="1155"/>
      <c r="P71" s="1156"/>
      <c r="Q71" s="1156"/>
      <c r="R71" s="1156"/>
      <c r="S71" s="1156"/>
      <c r="T71" s="1156"/>
      <c r="U71" s="1156"/>
      <c r="V71" s="1157"/>
      <c r="W71" s="595" t="s">
        <v>617</v>
      </c>
      <c r="X71" s="550"/>
      <c r="Y71" s="554"/>
      <c r="Z71" s="554" t="str">
        <f t="shared" si="2"/>
        <v>Схема подключения теплопотребляющей установки к коллектору источника тепловой энергии</v>
      </c>
      <c r="AA71" s="554"/>
      <c r="AB71" s="554"/>
      <c r="AC71" s="554"/>
      <c r="AD71" s="550"/>
      <c r="AE71" s="550"/>
      <c r="AF71" s="550"/>
      <c r="AG71" s="550"/>
      <c r="AH71" s="550"/>
      <c r="AI71" s="550"/>
      <c r="AJ71" s="550"/>
    </row>
    <row r="72" spans="1:36" s="488" customFormat="1" ht="90">
      <c r="A72" s="1152"/>
      <c r="B72" s="1152"/>
      <c r="C72" s="1152"/>
      <c r="D72" s="1152"/>
      <c r="E72" s="1152"/>
      <c r="F72" s="1152">
        <v>1</v>
      </c>
      <c r="G72" s="848"/>
      <c r="H72" s="848"/>
      <c r="I72" s="1152"/>
      <c r="J72" s="1152">
        <v>1</v>
      </c>
      <c r="K72" s="856"/>
      <c r="L72" s="558" t="str">
        <f>mergeValue(A72) &amp;"."&amp; mergeValue(B72)&amp;"."&amp; mergeValue(C72)&amp;"."&amp; mergeValue(D72)&amp;"."&amp; mergeValue(E72)&amp;"."&amp; mergeValue(F72)</f>
        <v>1.1.1.1.1.1</v>
      </c>
      <c r="M72" s="520" t="s">
        <v>9</v>
      </c>
      <c r="N72" s="611"/>
      <c r="O72" s="1155"/>
      <c r="P72" s="1156"/>
      <c r="Q72" s="1156"/>
      <c r="R72" s="1156"/>
      <c r="S72" s="1156"/>
      <c r="T72" s="1156"/>
      <c r="U72" s="1156"/>
      <c r="V72" s="1157"/>
      <c r="W72" s="595" t="s">
        <v>615</v>
      </c>
      <c r="X72" s="550"/>
      <c r="Y72" s="554"/>
      <c r="Z72" s="554" t="str">
        <f t="shared" si="2"/>
        <v>Группа потребителей</v>
      </c>
      <c r="AA72" s="554"/>
      <c r="AB72" s="554"/>
      <c r="AC72" s="554"/>
      <c r="AD72" s="550"/>
      <c r="AE72" s="550"/>
      <c r="AF72" s="550"/>
      <c r="AG72" s="550"/>
      <c r="AH72" s="550"/>
      <c r="AI72" s="550"/>
      <c r="AJ72" s="550"/>
    </row>
    <row r="73" spans="1:36" s="488" customFormat="1" ht="195.75" customHeight="1">
      <c r="A73" s="1152"/>
      <c r="B73" s="1152"/>
      <c r="C73" s="1152"/>
      <c r="D73" s="1152"/>
      <c r="E73" s="1152"/>
      <c r="F73" s="1152"/>
      <c r="G73" s="848">
        <v>1</v>
      </c>
      <c r="H73" s="848"/>
      <c r="I73" s="1152"/>
      <c r="J73" s="1152"/>
      <c r="K73" s="856">
        <v>1</v>
      </c>
      <c r="L73" s="558" t="str">
        <f>mergeValue(A73) &amp;"."&amp; mergeValue(B73)&amp;"."&amp; mergeValue(C73)&amp;"."&amp; mergeValue(D73)&amp;"."&amp; mergeValue(E73)&amp;"."&amp; mergeValue(F73)&amp;"."&amp; mergeValue(G73)</f>
        <v>1.1.1.1.1.1.1</v>
      </c>
      <c r="M73" s="1034"/>
      <c r="N73" s="611"/>
      <c r="O73" s="527"/>
      <c r="P73" s="527"/>
      <c r="Q73" s="1059"/>
      <c r="R73" s="1158"/>
      <c r="S73" s="1159" t="s">
        <v>81</v>
      </c>
      <c r="T73" s="1158"/>
      <c r="U73" s="1159" t="s">
        <v>81</v>
      </c>
      <c r="V73" s="527"/>
      <c r="W73" s="1151" t="s">
        <v>634</v>
      </c>
      <c r="X73" s="550" t="str">
        <f>strCheckDate(O74:V74)</f>
        <v/>
      </c>
      <c r="Y73" s="554"/>
      <c r="Z73" s="554" t="str">
        <f t="shared" si="2"/>
        <v/>
      </c>
      <c r="AA73" s="554"/>
      <c r="AB73" s="554"/>
      <c r="AC73" s="554"/>
      <c r="AD73" s="550"/>
      <c r="AE73" s="550"/>
      <c r="AF73" s="550"/>
      <c r="AG73" s="550"/>
      <c r="AH73" s="550"/>
      <c r="AI73" s="550"/>
      <c r="AJ73" s="550"/>
    </row>
    <row r="74" spans="1:36" s="488" customFormat="1" ht="14.25" hidden="1" customHeight="1">
      <c r="A74" s="1152"/>
      <c r="B74" s="1152"/>
      <c r="C74" s="1152"/>
      <c r="D74" s="1152"/>
      <c r="E74" s="1152"/>
      <c r="F74" s="1152"/>
      <c r="G74" s="848"/>
      <c r="H74" s="848"/>
      <c r="I74" s="1152"/>
      <c r="J74" s="1152"/>
      <c r="K74" s="856"/>
      <c r="L74" s="565"/>
      <c r="M74" s="611"/>
      <c r="N74" s="611"/>
      <c r="O74" s="527"/>
      <c r="P74" s="527"/>
      <c r="Q74" s="549" t="str">
        <f>R73 &amp; "-" &amp; T73</f>
        <v>-</v>
      </c>
      <c r="R74" s="1158"/>
      <c r="S74" s="1159"/>
      <c r="T74" s="1158"/>
      <c r="U74" s="1159"/>
      <c r="V74" s="527"/>
      <c r="W74" s="1151"/>
      <c r="X74" s="550"/>
      <c r="Y74" s="554"/>
      <c r="Z74" s="554" t="str">
        <f t="shared" si="2"/>
        <v/>
      </c>
      <c r="AA74" s="554"/>
      <c r="AB74" s="554"/>
      <c r="AC74" s="554"/>
      <c r="AD74" s="550"/>
      <c r="AE74" s="550"/>
      <c r="AF74" s="550"/>
      <c r="AG74" s="550"/>
      <c r="AH74" s="550"/>
      <c r="AI74" s="550"/>
      <c r="AJ74" s="550"/>
    </row>
    <row r="75" spans="1:36" s="488" customFormat="1" ht="15" customHeight="1">
      <c r="A75" s="1152"/>
      <c r="B75" s="1152"/>
      <c r="C75" s="1152"/>
      <c r="D75" s="1152"/>
      <c r="E75" s="1152"/>
      <c r="F75" s="1152"/>
      <c r="G75" s="850"/>
      <c r="H75" s="848"/>
      <c r="I75" s="1152"/>
      <c r="J75" s="1152"/>
      <c r="K75" s="855"/>
      <c r="L75" s="503"/>
      <c r="M75" s="522" t="s">
        <v>24</v>
      </c>
      <c r="N75" s="529"/>
      <c r="O75" s="529"/>
      <c r="P75" s="529"/>
      <c r="Q75" s="529"/>
      <c r="R75" s="529"/>
      <c r="S75" s="529"/>
      <c r="T75" s="529"/>
      <c r="U75" s="529"/>
      <c r="V75" s="525"/>
      <c r="W75" s="1151"/>
      <c r="X75" s="550"/>
      <c r="Y75" s="554"/>
      <c r="Z75" s="554" t="str">
        <f t="shared" si="2"/>
        <v>Добавить вид теплоносителя (параметры теплоносителя)</v>
      </c>
      <c r="AA75" s="554"/>
      <c r="AB75" s="554"/>
      <c r="AC75" s="554"/>
      <c r="AD75" s="550"/>
      <c r="AE75" s="550"/>
      <c r="AF75" s="550"/>
      <c r="AG75" s="550"/>
      <c r="AH75" s="550"/>
      <c r="AI75" s="550"/>
      <c r="AJ75" s="550"/>
    </row>
    <row r="76" spans="1:36" s="488" customFormat="1" ht="15" customHeight="1">
      <c r="A76" s="1152"/>
      <c r="B76" s="1152"/>
      <c r="C76" s="1152"/>
      <c r="D76" s="1152"/>
      <c r="E76" s="1152"/>
      <c r="F76" s="850"/>
      <c r="G76" s="850"/>
      <c r="H76" s="848"/>
      <c r="I76" s="1152"/>
      <c r="J76" s="850"/>
      <c r="K76" s="855"/>
      <c r="L76" s="503"/>
      <c r="M76" s="521" t="s">
        <v>10</v>
      </c>
      <c r="N76" s="529"/>
      <c r="O76" s="529"/>
      <c r="P76" s="529"/>
      <c r="Q76" s="529"/>
      <c r="R76" s="529"/>
      <c r="S76" s="529"/>
      <c r="T76" s="529"/>
      <c r="U76" s="528"/>
      <c r="V76" s="529"/>
      <c r="W76" s="630"/>
      <c r="X76" s="550"/>
      <c r="Y76" s="554"/>
      <c r="Z76" s="554" t="str">
        <f t="shared" si="2"/>
        <v>Добавить группу потребителей</v>
      </c>
      <c r="AA76" s="554"/>
      <c r="AB76" s="554"/>
      <c r="AC76" s="554"/>
      <c r="AD76" s="550"/>
      <c r="AE76" s="550"/>
      <c r="AF76" s="550"/>
      <c r="AG76" s="550"/>
      <c r="AH76" s="550"/>
      <c r="AI76" s="550"/>
      <c r="AJ76" s="550"/>
    </row>
    <row r="77" spans="1:36" s="488" customFormat="1" ht="15" customHeight="1">
      <c r="A77" s="1152"/>
      <c r="B77" s="1152"/>
      <c r="C77" s="1152"/>
      <c r="D77" s="1152"/>
      <c r="E77" s="854"/>
      <c r="F77" s="850"/>
      <c r="G77" s="850"/>
      <c r="H77" s="850"/>
      <c r="I77" s="846"/>
      <c r="J77" s="843"/>
      <c r="K77" s="853"/>
      <c r="L77" s="503"/>
      <c r="M77" s="516" t="s">
        <v>11</v>
      </c>
      <c r="N77" s="529"/>
      <c r="O77" s="529"/>
      <c r="P77" s="529"/>
      <c r="Q77" s="529"/>
      <c r="R77" s="529"/>
      <c r="S77" s="529"/>
      <c r="T77" s="529"/>
      <c r="U77" s="528"/>
      <c r="V77" s="529"/>
      <c r="W77" s="630"/>
      <c r="X77" s="550"/>
      <c r="Y77" s="554"/>
      <c r="Z77" s="554" t="str">
        <f t="shared" si="2"/>
        <v>Добавить схему подключения</v>
      </c>
      <c r="AA77" s="554"/>
      <c r="AB77" s="554"/>
      <c r="AC77" s="554"/>
      <c r="AD77" s="550"/>
      <c r="AE77" s="550"/>
      <c r="AF77" s="550"/>
      <c r="AG77" s="550"/>
      <c r="AH77" s="550"/>
      <c r="AI77" s="550"/>
      <c r="AJ77" s="550"/>
    </row>
    <row r="78" spans="1:36" s="488" customFormat="1" ht="15" customHeight="1">
      <c r="A78" s="1152"/>
      <c r="B78" s="1152"/>
      <c r="C78" s="1152"/>
      <c r="D78" s="854"/>
      <c r="E78" s="854"/>
      <c r="F78" s="850"/>
      <c r="G78" s="850"/>
      <c r="H78" s="850"/>
      <c r="I78" s="846"/>
      <c r="J78" s="843"/>
      <c r="K78" s="853"/>
      <c r="L78" s="503"/>
      <c r="M78" s="515" t="s">
        <v>16</v>
      </c>
      <c r="N78" s="529"/>
      <c r="O78" s="529"/>
      <c r="P78" s="529"/>
      <c r="Q78" s="529"/>
      <c r="R78" s="529"/>
      <c r="S78" s="529"/>
      <c r="T78" s="529"/>
      <c r="U78" s="528"/>
      <c r="V78" s="529"/>
      <c r="W78" s="630"/>
      <c r="X78" s="550"/>
      <c r="Y78" s="554"/>
      <c r="Z78" s="554" t="str">
        <f t="shared" si="2"/>
        <v>Добавить источник тепловой энергии</v>
      </c>
      <c r="AA78" s="554"/>
      <c r="AB78" s="554"/>
      <c r="AC78" s="554"/>
      <c r="AD78" s="550"/>
      <c r="AE78" s="550"/>
      <c r="AF78" s="550"/>
      <c r="AG78" s="550"/>
      <c r="AH78" s="550"/>
      <c r="AI78" s="550"/>
      <c r="AJ78" s="550"/>
    </row>
    <row r="79" spans="1:36" s="488" customFormat="1" ht="15" customHeight="1">
      <c r="A79" s="1152"/>
      <c r="B79" s="1152"/>
      <c r="C79" s="854"/>
      <c r="D79" s="854"/>
      <c r="E79" s="854"/>
      <c r="F79" s="854"/>
      <c r="G79" s="859"/>
      <c r="H79" s="846"/>
      <c r="I79" s="857"/>
      <c r="J79" s="843"/>
      <c r="K79" s="858"/>
      <c r="L79" s="503"/>
      <c r="M79" s="514" t="s">
        <v>17</v>
      </c>
      <c r="N79" s="529"/>
      <c r="O79" s="529"/>
      <c r="P79" s="529"/>
      <c r="Q79" s="529"/>
      <c r="R79" s="529"/>
      <c r="S79" s="529"/>
      <c r="T79" s="529"/>
      <c r="U79" s="528"/>
      <c r="V79" s="529"/>
      <c r="W79" s="630"/>
      <c r="X79" s="550"/>
      <c r="Y79" s="554"/>
      <c r="Z79" s="554" t="str">
        <f t="shared" si="2"/>
        <v>Добавить наименование системы теплоснабжения</v>
      </c>
      <c r="AA79" s="554"/>
      <c r="AB79" s="554"/>
      <c r="AC79" s="554"/>
      <c r="AD79" s="550"/>
      <c r="AE79" s="550"/>
      <c r="AF79" s="550"/>
      <c r="AG79" s="550"/>
      <c r="AH79" s="550"/>
      <c r="AI79" s="550"/>
      <c r="AJ79" s="550"/>
    </row>
    <row r="80" spans="1:36" s="488" customFormat="1" ht="15" customHeight="1">
      <c r="A80" s="1152"/>
      <c r="B80" s="854"/>
      <c r="C80" s="854"/>
      <c r="D80" s="854"/>
      <c r="E80" s="854"/>
      <c r="F80" s="854"/>
      <c r="G80" s="859"/>
      <c r="H80" s="846"/>
      <c r="I80" s="846"/>
      <c r="J80" s="843"/>
      <c r="K80" s="853"/>
      <c r="L80" s="503"/>
      <c r="M80" s="523" t="s">
        <v>18</v>
      </c>
      <c r="N80" s="529"/>
      <c r="O80" s="529"/>
      <c r="P80" s="529"/>
      <c r="Q80" s="529"/>
      <c r="R80" s="529"/>
      <c r="S80" s="529"/>
      <c r="T80" s="529"/>
      <c r="U80" s="528"/>
      <c r="V80" s="529"/>
      <c r="W80" s="630"/>
      <c r="X80" s="550"/>
      <c r="Y80" s="554"/>
      <c r="Z80" s="554" t="str">
        <f t="shared" si="2"/>
        <v>Добавить территорию действия тарифа</v>
      </c>
      <c r="AA80" s="554"/>
      <c r="AB80" s="554"/>
      <c r="AC80" s="554"/>
      <c r="AD80" s="550"/>
      <c r="AE80" s="550"/>
      <c r="AF80" s="550"/>
      <c r="AG80" s="550"/>
      <c r="AH80" s="550"/>
      <c r="AI80" s="550"/>
      <c r="AJ80" s="550"/>
    </row>
    <row r="81" spans="1:36" s="487" customFormat="1" ht="15" customHeight="1">
      <c r="A81" s="842"/>
      <c r="B81" s="842"/>
      <c r="C81" s="842"/>
      <c r="D81" s="842"/>
      <c r="E81" s="842"/>
      <c r="F81" s="842"/>
      <c r="G81" s="842"/>
      <c r="H81" s="842"/>
      <c r="I81" s="842"/>
      <c r="J81" s="842"/>
      <c r="K81" s="842"/>
      <c r="L81" s="457"/>
      <c r="M81" s="530" t="s">
        <v>294</v>
      </c>
      <c r="N81" s="529"/>
      <c r="O81" s="529"/>
      <c r="P81" s="529"/>
      <c r="Q81" s="529"/>
      <c r="R81" s="529"/>
      <c r="S81" s="529"/>
      <c r="T81" s="529"/>
      <c r="U81" s="528"/>
      <c r="V81" s="730"/>
      <c r="W81" s="730"/>
      <c r="X81" s="730"/>
      <c r="Y81" s="730"/>
      <c r="Z81" s="730"/>
      <c r="AA81" s="730"/>
      <c r="AB81" s="729"/>
      <c r="AC81" s="730"/>
      <c r="AD81" s="630"/>
      <c r="AE81" s="552"/>
      <c r="AF81" s="552"/>
      <c r="AG81" s="552"/>
      <c r="AH81" s="552"/>
    </row>
    <row r="82" spans="1:36" ht="18.75" customHeight="1">
      <c r="X82" s="175"/>
      <c r="Y82" s="175"/>
      <c r="Z82" s="175"/>
      <c r="AA82" s="175"/>
      <c r="AB82" s="175"/>
      <c r="AC82" s="175"/>
      <c r="AD82" s="175"/>
      <c r="AE82" s="175"/>
      <c r="AF82" s="175"/>
      <c r="AG82" s="175"/>
      <c r="AH82" s="175"/>
      <c r="AI82" s="175"/>
      <c r="AJ82" s="175"/>
    </row>
    <row r="83" spans="1:36" s="35" customFormat="1" ht="17.100000000000001" customHeight="1">
      <c r="A83" s="35" t="s">
        <v>12</v>
      </c>
      <c r="C83" s="35" t="s">
        <v>50</v>
      </c>
      <c r="V83" s="130"/>
      <c r="X83" s="187"/>
      <c r="Y83" s="187"/>
      <c r="Z83" s="187"/>
      <c r="AA83" s="187"/>
      <c r="AB83" s="187"/>
      <c r="AC83" s="187"/>
      <c r="AD83" s="187"/>
      <c r="AE83" s="187"/>
      <c r="AF83" s="187"/>
      <c r="AG83" s="187"/>
      <c r="AH83" s="187"/>
      <c r="AI83" s="187"/>
      <c r="AJ83" s="187"/>
    </row>
    <row r="84" spans="1:36" ht="17.100000000000001" customHeight="1">
      <c r="L84" s="94"/>
      <c r="M84" s="94"/>
      <c r="N84" s="94"/>
      <c r="O84" s="94"/>
      <c r="P84" s="94"/>
      <c r="Q84" s="94"/>
      <c r="R84" s="94"/>
      <c r="S84" s="94"/>
      <c r="T84" s="94"/>
      <c r="U84" s="94"/>
      <c r="V84" s="94"/>
      <c r="W84" s="94"/>
      <c r="X84" s="175"/>
      <c r="Y84" s="175"/>
      <c r="Z84" s="175"/>
      <c r="AA84" s="175"/>
      <c r="AB84" s="175"/>
      <c r="AC84" s="175"/>
      <c r="AD84" s="175"/>
      <c r="AE84" s="175"/>
      <c r="AF84" s="175"/>
      <c r="AG84" s="175"/>
      <c r="AH84" s="175"/>
      <c r="AI84" s="175"/>
      <c r="AJ84" s="175"/>
    </row>
    <row r="85" spans="1:36" s="488" customFormat="1" ht="22.5">
      <c r="A85" s="1152">
        <v>1</v>
      </c>
      <c r="B85" s="884"/>
      <c r="C85" s="884"/>
      <c r="D85" s="884"/>
      <c r="E85" s="885"/>
      <c r="F85" s="886"/>
      <c r="G85" s="884"/>
      <c r="H85" s="884"/>
      <c r="I85" s="887"/>
      <c r="J85" s="882"/>
      <c r="K85" s="891">
        <v>1</v>
      </c>
      <c r="L85" s="558">
        <f>mergeValue(A85)</f>
        <v>1</v>
      </c>
      <c r="M85" s="606" t="s">
        <v>19</v>
      </c>
      <c r="N85" s="545"/>
      <c r="O85" s="1245"/>
      <c r="P85" s="1246"/>
      <c r="Q85" s="1246"/>
      <c r="R85" s="1246"/>
      <c r="S85" s="1246"/>
      <c r="T85" s="1246"/>
      <c r="U85" s="1246"/>
      <c r="V85" s="1247"/>
      <c r="W85" s="595" t="s">
        <v>637</v>
      </c>
      <c r="X85" s="550"/>
      <c r="Y85" s="550"/>
      <c r="Z85" s="550"/>
      <c r="AA85" s="550"/>
      <c r="AB85" s="550"/>
      <c r="AC85" s="550"/>
      <c r="AD85" s="550"/>
      <c r="AE85" s="550"/>
      <c r="AF85" s="550"/>
      <c r="AG85" s="550"/>
      <c r="AH85" s="550"/>
      <c r="AI85" s="550"/>
    </row>
    <row r="86" spans="1:36" s="488" customFormat="1" ht="22.5">
      <c r="A86" s="1152"/>
      <c r="B86" s="1152">
        <v>1</v>
      </c>
      <c r="C86" s="884"/>
      <c r="D86" s="884"/>
      <c r="E86" s="886"/>
      <c r="F86" s="886"/>
      <c r="G86" s="884"/>
      <c r="H86" s="884"/>
      <c r="I86" s="881"/>
      <c r="J86" s="880"/>
      <c r="K86" s="891">
        <v>1</v>
      </c>
      <c r="L86" s="558" t="str">
        <f>mergeValue(A86) &amp;"."&amp; mergeValue(B86)</f>
        <v>1.1</v>
      </c>
      <c r="M86" s="511" t="s">
        <v>15</v>
      </c>
      <c r="N86" s="545"/>
      <c r="O86" s="1245"/>
      <c r="P86" s="1246"/>
      <c r="Q86" s="1246"/>
      <c r="R86" s="1246"/>
      <c r="S86" s="1246"/>
      <c r="T86" s="1246"/>
      <c r="U86" s="1246"/>
      <c r="V86" s="1247"/>
      <c r="W86" s="595" t="s">
        <v>459</v>
      </c>
      <c r="X86" s="550"/>
      <c r="Y86" s="550"/>
      <c r="Z86" s="550"/>
      <c r="AA86" s="550"/>
      <c r="AB86" s="550"/>
      <c r="AC86" s="550"/>
      <c r="AD86" s="550"/>
      <c r="AE86" s="550"/>
      <c r="AF86" s="550"/>
      <c r="AG86" s="550"/>
      <c r="AH86" s="550"/>
      <c r="AI86" s="550"/>
    </row>
    <row r="87" spans="1:36" s="488" customFormat="1" ht="22.5">
      <c r="A87" s="1152"/>
      <c r="B87" s="1152"/>
      <c r="C87" s="1152">
        <v>1</v>
      </c>
      <c r="D87" s="884"/>
      <c r="E87" s="886"/>
      <c r="F87" s="886"/>
      <c r="G87" s="884"/>
      <c r="H87" s="884"/>
      <c r="I87" s="888"/>
      <c r="J87" s="880"/>
      <c r="K87" s="891">
        <v>1</v>
      </c>
      <c r="L87" s="558" t="str">
        <f>mergeValue(A87) &amp;"."&amp; mergeValue(B87)&amp;"."&amp; mergeValue(C87)</f>
        <v>1.1.1</v>
      </c>
      <c r="M87" s="512" t="s">
        <v>6</v>
      </c>
      <c r="N87" s="545"/>
      <c r="O87" s="1245"/>
      <c r="P87" s="1246"/>
      <c r="Q87" s="1246"/>
      <c r="R87" s="1246"/>
      <c r="S87" s="1246"/>
      <c r="T87" s="1246"/>
      <c r="U87" s="1246"/>
      <c r="V87" s="1247"/>
      <c r="W87" s="595" t="s">
        <v>612</v>
      </c>
      <c r="X87" s="550"/>
      <c r="Y87" s="550"/>
      <c r="Z87" s="550"/>
      <c r="AA87" s="550"/>
      <c r="AB87" s="550"/>
      <c r="AC87" s="550"/>
      <c r="AD87" s="550"/>
      <c r="AE87" s="550"/>
      <c r="AF87" s="550"/>
      <c r="AG87" s="550"/>
      <c r="AH87" s="550"/>
      <c r="AI87" s="550"/>
    </row>
    <row r="88" spans="1:36" s="488" customFormat="1" ht="22.5">
      <c r="A88" s="1152"/>
      <c r="B88" s="1152"/>
      <c r="C88" s="1152"/>
      <c r="D88" s="1152">
        <v>1</v>
      </c>
      <c r="E88" s="886"/>
      <c r="F88" s="886"/>
      <c r="G88" s="884"/>
      <c r="H88" s="884"/>
      <c r="I88" s="1152">
        <v>1</v>
      </c>
      <c r="J88" s="880"/>
      <c r="K88" s="891">
        <v>1</v>
      </c>
      <c r="L88" s="558" t="str">
        <f>mergeValue(A88) &amp;"."&amp; mergeValue(B88)&amp;"."&amp; mergeValue(C88)&amp;"."&amp; mergeValue(D88)</f>
        <v>1.1.1.1</v>
      </c>
      <c r="M88" s="513" t="s">
        <v>21</v>
      </c>
      <c r="N88" s="545"/>
      <c r="O88" s="1245"/>
      <c r="P88" s="1246"/>
      <c r="Q88" s="1246"/>
      <c r="R88" s="1246"/>
      <c r="S88" s="1246"/>
      <c r="T88" s="1246"/>
      <c r="U88" s="1246"/>
      <c r="V88" s="1247"/>
      <c r="W88" s="595" t="s">
        <v>613</v>
      </c>
      <c r="X88" s="550"/>
      <c r="Y88" s="550"/>
      <c r="Z88" s="550"/>
      <c r="AA88" s="550"/>
      <c r="AB88" s="550"/>
      <c r="AC88" s="550"/>
      <c r="AD88" s="550"/>
      <c r="AE88" s="550"/>
      <c r="AF88" s="550"/>
      <c r="AG88" s="550"/>
      <c r="AH88" s="550"/>
      <c r="AI88" s="550"/>
    </row>
    <row r="89" spans="1:36" s="488" customFormat="1" ht="11.25" hidden="1" customHeight="1">
      <c r="A89" s="1152"/>
      <c r="B89" s="1152"/>
      <c r="C89" s="1152"/>
      <c r="D89" s="1152"/>
      <c r="E89" s="1152">
        <v>1</v>
      </c>
      <c r="F89" s="886"/>
      <c r="G89" s="884"/>
      <c r="H89" s="884"/>
      <c r="I89" s="1152"/>
      <c r="J89" s="886"/>
      <c r="K89" s="891">
        <v>1</v>
      </c>
      <c r="L89" s="558"/>
      <c r="M89" s="519"/>
      <c r="N89" s="546"/>
      <c r="O89" s="1249"/>
      <c r="P89" s="1268"/>
      <c r="Q89" s="1268"/>
      <c r="R89" s="1268"/>
      <c r="S89" s="1268"/>
      <c r="T89" s="1268"/>
      <c r="U89" s="1268"/>
      <c r="V89" s="1269"/>
      <c r="W89" s="524"/>
      <c r="X89" s="550"/>
      <c r="Y89" s="550"/>
      <c r="Z89" s="550"/>
      <c r="AA89" s="550"/>
      <c r="AB89" s="550"/>
      <c r="AC89" s="550"/>
      <c r="AD89" s="550"/>
      <c r="AE89" s="550"/>
      <c r="AF89" s="550"/>
      <c r="AG89" s="550"/>
      <c r="AH89" s="550"/>
      <c r="AI89" s="550"/>
    </row>
    <row r="90" spans="1:36" s="488" customFormat="1" ht="90">
      <c r="A90" s="1152"/>
      <c r="B90" s="1152"/>
      <c r="C90" s="1152"/>
      <c r="D90" s="1152"/>
      <c r="E90" s="1152"/>
      <c r="F90" s="1152">
        <v>1</v>
      </c>
      <c r="G90" s="884"/>
      <c r="H90" s="884"/>
      <c r="I90" s="1152"/>
      <c r="J90" s="1188"/>
      <c r="K90" s="891">
        <v>1</v>
      </c>
      <c r="L90" s="558" t="str">
        <f>mergeValue(A90) &amp;"."&amp; mergeValue(B90)&amp;"."&amp; mergeValue(C90)&amp;"."&amp; mergeValue(D90)&amp;"."&amp;  mergeValue(F90)</f>
        <v>1.1.1.1.1</v>
      </c>
      <c r="M90" s="519" t="s">
        <v>9</v>
      </c>
      <c r="N90" s="546"/>
      <c r="O90" s="1155"/>
      <c r="P90" s="1156"/>
      <c r="Q90" s="1156"/>
      <c r="R90" s="1156"/>
      <c r="S90" s="1156"/>
      <c r="T90" s="1156"/>
      <c r="U90" s="1156"/>
      <c r="V90" s="1157"/>
      <c r="W90" s="595" t="s">
        <v>614</v>
      </c>
      <c r="X90" s="550"/>
      <c r="Y90" s="554" t="str">
        <f>strCheckUnique(Z90:Z93)</f>
        <v/>
      </c>
      <c r="Z90" s="550"/>
      <c r="AA90" s="554"/>
      <c r="AB90" s="550"/>
      <c r="AC90" s="550"/>
      <c r="AD90" s="550"/>
      <c r="AE90" s="550"/>
      <c r="AF90" s="550"/>
      <c r="AG90" s="550"/>
      <c r="AH90" s="550"/>
      <c r="AI90" s="550"/>
    </row>
    <row r="91" spans="1:36" s="488" customFormat="1" ht="192" customHeight="1">
      <c r="A91" s="1152"/>
      <c r="B91" s="1152"/>
      <c r="C91" s="1152"/>
      <c r="D91" s="1152"/>
      <c r="E91" s="1152"/>
      <c r="F91" s="1152"/>
      <c r="G91" s="884">
        <v>1</v>
      </c>
      <c r="H91" s="884"/>
      <c r="I91" s="1152"/>
      <c r="J91" s="1188"/>
      <c r="K91" s="883"/>
      <c r="L91" s="558" t="str">
        <f>mergeValue(A91) &amp;"."&amp; mergeValue(B91)&amp;"."&amp; mergeValue(C91)&amp;"."&amp; mergeValue(D91)&amp;"."&amp;  mergeValue(F91)&amp;"."&amp;  mergeValue(G91)</f>
        <v>1.1.1.1.1.1</v>
      </c>
      <c r="M91" s="1034"/>
      <c r="N91" s="551"/>
      <c r="O91" s="527"/>
      <c r="P91" s="527"/>
      <c r="Q91" s="527"/>
      <c r="R91" s="1187"/>
      <c r="S91" s="1159" t="s">
        <v>81</v>
      </c>
      <c r="T91" s="1187"/>
      <c r="U91" s="1159" t="s">
        <v>81</v>
      </c>
      <c r="V91" s="502"/>
      <c r="W91" s="1151" t="s">
        <v>638</v>
      </c>
      <c r="X91" s="550" t="str">
        <f>strCheckDate(O92:V92)</f>
        <v/>
      </c>
      <c r="Y91" s="554"/>
      <c r="Z91" s="554" t="str">
        <f>IF(M91="","",M91 )</f>
        <v/>
      </c>
      <c r="AA91" s="554"/>
      <c r="AB91" s="554"/>
      <c r="AC91" s="554"/>
      <c r="AD91" s="550"/>
      <c r="AE91" s="550"/>
      <c r="AF91" s="550"/>
      <c r="AG91" s="550"/>
      <c r="AH91" s="550"/>
      <c r="AI91" s="550"/>
    </row>
    <row r="92" spans="1:36" s="488" customFormat="1" ht="11.25" hidden="1" customHeight="1">
      <c r="A92" s="1152"/>
      <c r="B92" s="1152"/>
      <c r="C92" s="1152"/>
      <c r="D92" s="1152"/>
      <c r="E92" s="1152"/>
      <c r="F92" s="1152"/>
      <c r="G92" s="884"/>
      <c r="H92" s="884"/>
      <c r="I92" s="1152"/>
      <c r="J92" s="1188"/>
      <c r="K92" s="891">
        <v>1</v>
      </c>
      <c r="L92" s="565"/>
      <c r="M92" s="611"/>
      <c r="N92" s="551"/>
      <c r="O92" s="527"/>
      <c r="P92" s="527"/>
      <c r="Q92" s="549" t="str">
        <f>R91 &amp; "-" &amp; T91</f>
        <v>-</v>
      </c>
      <c r="R92" s="1187"/>
      <c r="S92" s="1159"/>
      <c r="T92" s="1187"/>
      <c r="U92" s="1159"/>
      <c r="V92" s="502"/>
      <c r="W92" s="1151"/>
      <c r="X92" s="550"/>
      <c r="Y92" s="554"/>
      <c r="Z92" s="554"/>
      <c r="AA92" s="554"/>
      <c r="AB92" s="554"/>
      <c r="AC92" s="554"/>
      <c r="AD92" s="550"/>
      <c r="AE92" s="550"/>
      <c r="AF92" s="550"/>
      <c r="AG92" s="550"/>
      <c r="AH92" s="550"/>
      <c r="AI92" s="550"/>
    </row>
    <row r="93" spans="1:36" s="487" customFormat="1" ht="15" customHeight="1">
      <c r="A93" s="1152"/>
      <c r="B93" s="1152"/>
      <c r="C93" s="1152"/>
      <c r="D93" s="1152"/>
      <c r="E93" s="1152"/>
      <c r="F93" s="1152"/>
      <c r="G93" s="884"/>
      <c r="H93" s="884"/>
      <c r="I93" s="1152"/>
      <c r="J93" s="1188"/>
      <c r="K93" s="891">
        <v>1</v>
      </c>
      <c r="L93" s="503"/>
      <c r="M93" s="521" t="s">
        <v>24</v>
      </c>
      <c r="N93" s="516"/>
      <c r="O93" s="510"/>
      <c r="P93" s="510"/>
      <c r="Q93" s="510"/>
      <c r="R93" s="538"/>
      <c r="S93" s="529"/>
      <c r="T93" s="528"/>
      <c r="U93" s="516"/>
      <c r="V93" s="525"/>
      <c r="W93" s="1151"/>
      <c r="X93" s="552"/>
      <c r="Y93" s="552"/>
      <c r="Z93" s="552"/>
      <c r="AA93" s="552"/>
      <c r="AB93" s="552"/>
      <c r="AC93" s="552"/>
      <c r="AD93" s="552"/>
      <c r="AE93" s="552"/>
      <c r="AF93" s="552"/>
      <c r="AG93" s="552"/>
      <c r="AH93" s="552"/>
      <c r="AI93" s="552"/>
    </row>
    <row r="94" spans="1:36" s="487" customFormat="1" ht="15" customHeight="1">
      <c r="A94" s="1152"/>
      <c r="B94" s="1152"/>
      <c r="C94" s="1152"/>
      <c r="D94" s="1152"/>
      <c r="E94" s="1152"/>
      <c r="F94" s="886"/>
      <c r="G94" s="886"/>
      <c r="H94" s="884"/>
      <c r="I94" s="1152"/>
      <c r="J94" s="886"/>
      <c r="K94" s="890"/>
      <c r="L94" s="503"/>
      <c r="M94" s="516" t="s">
        <v>10</v>
      </c>
      <c r="N94" s="521"/>
      <c r="O94" s="521"/>
      <c r="P94" s="521"/>
      <c r="Q94" s="521"/>
      <c r="R94" s="521"/>
      <c r="S94" s="521"/>
      <c r="T94" s="521"/>
      <c r="U94" s="521"/>
      <c r="V94" s="521"/>
      <c r="W94" s="525"/>
      <c r="X94" s="552"/>
      <c r="Y94" s="552"/>
      <c r="Z94" s="552"/>
      <c r="AA94" s="552"/>
      <c r="AB94" s="552"/>
      <c r="AC94" s="552"/>
      <c r="AD94" s="552"/>
      <c r="AE94" s="552"/>
      <c r="AF94" s="552"/>
      <c r="AG94" s="552"/>
      <c r="AH94" s="552"/>
      <c r="AI94" s="552"/>
      <c r="AJ94" s="552"/>
    </row>
    <row r="95" spans="1:36" s="487" customFormat="1" ht="15" hidden="1" customHeight="1">
      <c r="A95" s="1152"/>
      <c r="B95" s="1152"/>
      <c r="C95" s="1152"/>
      <c r="D95" s="1152"/>
      <c r="E95" s="886"/>
      <c r="F95" s="886"/>
      <c r="G95" s="886"/>
      <c r="H95" s="884"/>
      <c r="I95" s="1152"/>
      <c r="J95" s="886"/>
      <c r="K95" s="890"/>
      <c r="L95" s="503"/>
      <c r="M95" s="516"/>
      <c r="N95" s="521"/>
      <c r="O95" s="521"/>
      <c r="P95" s="521"/>
      <c r="Q95" s="521"/>
      <c r="R95" s="521"/>
      <c r="S95" s="521"/>
      <c r="T95" s="521"/>
      <c r="U95" s="521"/>
      <c r="V95" s="521"/>
      <c r="W95" s="525"/>
      <c r="X95" s="552"/>
      <c r="Y95" s="552"/>
      <c r="Z95" s="552"/>
      <c r="AA95" s="552"/>
      <c r="AB95" s="552"/>
      <c r="AC95" s="552"/>
      <c r="AD95" s="552"/>
      <c r="AE95" s="552"/>
      <c r="AF95" s="552"/>
      <c r="AG95" s="552"/>
      <c r="AH95" s="552"/>
      <c r="AI95" s="552"/>
      <c r="AJ95" s="552"/>
    </row>
    <row r="96" spans="1:36" s="487" customFormat="1" ht="15" customHeight="1">
      <c r="A96" s="1152"/>
      <c r="B96" s="1152"/>
      <c r="C96" s="1152"/>
      <c r="D96" s="889"/>
      <c r="E96" s="889"/>
      <c r="F96" s="886"/>
      <c r="G96" s="884"/>
      <c r="H96" s="884"/>
      <c r="I96" s="882"/>
      <c r="J96" s="879"/>
      <c r="K96" s="891">
        <v>1</v>
      </c>
      <c r="L96" s="503"/>
      <c r="M96" s="515" t="s">
        <v>16</v>
      </c>
      <c r="N96" s="514"/>
      <c r="O96" s="510"/>
      <c r="P96" s="510"/>
      <c r="Q96" s="510"/>
      <c r="R96" s="538"/>
      <c r="S96" s="529"/>
      <c r="T96" s="528"/>
      <c r="U96" s="514"/>
      <c r="V96" s="529"/>
      <c r="W96" s="525"/>
      <c r="X96" s="552"/>
      <c r="Y96" s="552"/>
      <c r="Z96" s="552"/>
      <c r="AA96" s="552"/>
      <c r="AB96" s="552"/>
      <c r="AC96" s="552"/>
      <c r="AD96" s="552"/>
      <c r="AE96" s="552"/>
      <c r="AF96" s="552"/>
      <c r="AG96" s="552"/>
      <c r="AH96" s="552"/>
      <c r="AI96" s="552"/>
    </row>
    <row r="97" spans="1:40" s="487" customFormat="1" ht="15" customHeight="1">
      <c r="A97" s="1152"/>
      <c r="B97" s="1152"/>
      <c r="C97" s="889"/>
      <c r="D97" s="889"/>
      <c r="E97" s="889"/>
      <c r="F97" s="889"/>
      <c r="G97" s="884"/>
      <c r="H97" s="884"/>
      <c r="I97" s="892"/>
      <c r="J97" s="879"/>
      <c r="K97" s="891">
        <v>1</v>
      </c>
      <c r="L97" s="503"/>
      <c r="M97" s="514" t="s">
        <v>17</v>
      </c>
      <c r="N97" s="514"/>
      <c r="O97" s="510"/>
      <c r="P97" s="510"/>
      <c r="Q97" s="510"/>
      <c r="R97" s="538"/>
      <c r="S97" s="529"/>
      <c r="T97" s="528"/>
      <c r="U97" s="514"/>
      <c r="V97" s="529"/>
      <c r="W97" s="525"/>
      <c r="X97" s="552"/>
      <c r="Y97" s="552"/>
      <c r="Z97" s="552"/>
      <c r="AA97" s="552"/>
      <c r="AB97" s="552"/>
      <c r="AC97" s="552"/>
      <c r="AD97" s="552"/>
      <c r="AE97" s="552"/>
      <c r="AF97" s="552"/>
      <c r="AG97" s="552"/>
      <c r="AH97" s="552"/>
      <c r="AI97" s="552"/>
    </row>
    <row r="98" spans="1:40" s="487" customFormat="1" ht="15" customHeight="1">
      <c r="A98" s="1152"/>
      <c r="B98" s="889"/>
      <c r="C98" s="889"/>
      <c r="D98" s="889"/>
      <c r="E98" s="889"/>
      <c r="F98" s="889"/>
      <c r="G98" s="884"/>
      <c r="H98" s="884"/>
      <c r="I98" s="882"/>
      <c r="J98" s="879"/>
      <c r="K98" s="891">
        <v>1</v>
      </c>
      <c r="L98" s="503"/>
      <c r="M98" s="523" t="s">
        <v>18</v>
      </c>
      <c r="N98" s="514"/>
      <c r="O98" s="510"/>
      <c r="P98" s="510"/>
      <c r="Q98" s="510"/>
      <c r="R98" s="538"/>
      <c r="S98" s="529"/>
      <c r="T98" s="528"/>
      <c r="U98" s="514"/>
      <c r="V98" s="529"/>
      <c r="W98" s="525"/>
      <c r="X98" s="552"/>
      <c r="Y98" s="552"/>
      <c r="Z98" s="552"/>
      <c r="AA98" s="552"/>
      <c r="AB98" s="552"/>
      <c r="AC98" s="552"/>
      <c r="AD98" s="552"/>
      <c r="AE98" s="552"/>
      <c r="AF98" s="552"/>
      <c r="AG98" s="552"/>
      <c r="AH98" s="552"/>
      <c r="AI98" s="552"/>
    </row>
    <row r="99" spans="1:40" s="487" customFormat="1" ht="15" customHeight="1">
      <c r="A99" s="878"/>
      <c r="B99" s="878"/>
      <c r="C99" s="878"/>
      <c r="D99" s="878"/>
      <c r="E99" s="878"/>
      <c r="F99" s="878"/>
      <c r="G99" s="878"/>
      <c r="H99" s="878"/>
      <c r="I99" s="878"/>
      <c r="J99" s="878"/>
      <c r="K99" s="878"/>
      <c r="L99" s="457"/>
      <c r="M99" s="530" t="s">
        <v>294</v>
      </c>
      <c r="N99" s="514"/>
      <c r="O99" s="510"/>
      <c r="P99" s="510"/>
      <c r="Q99" s="510"/>
      <c r="R99" s="538"/>
      <c r="S99" s="529"/>
      <c r="T99" s="528"/>
      <c r="U99" s="514"/>
      <c r="V99" s="529"/>
      <c r="W99" s="525"/>
      <c r="X99" s="552"/>
      <c r="Y99" s="552"/>
      <c r="Z99" s="552"/>
      <c r="AA99" s="552"/>
      <c r="AB99" s="552"/>
      <c r="AC99" s="552"/>
      <c r="AD99" s="552"/>
      <c r="AE99" s="552"/>
      <c r="AF99" s="552"/>
      <c r="AG99" s="552"/>
      <c r="AH99" s="552"/>
      <c r="AI99" s="552"/>
    </row>
    <row r="100" spans="1:40" s="562" customFormat="1" ht="15" customHeight="1">
      <c r="A100" s="561"/>
      <c r="B100" s="561"/>
      <c r="C100" s="561"/>
      <c r="D100" s="561"/>
      <c r="E100" s="561"/>
      <c r="F100" s="561"/>
      <c r="G100" s="560"/>
      <c r="H100" s="561"/>
      <c r="I100" s="646"/>
      <c r="J100" s="647"/>
      <c r="L100" s="563"/>
      <c r="M100" s="641"/>
      <c r="N100" s="642"/>
      <c r="O100" s="643"/>
      <c r="P100" s="643"/>
      <c r="Q100" s="643"/>
      <c r="R100" s="644"/>
      <c r="S100" s="518"/>
      <c r="T100" s="645"/>
      <c r="U100" s="642"/>
      <c r="V100" s="518"/>
      <c r="W100" s="518"/>
      <c r="X100" s="561"/>
      <c r="Y100" s="561"/>
      <c r="Z100" s="561"/>
      <c r="AA100" s="561"/>
      <c r="AB100" s="561"/>
      <c r="AC100" s="561"/>
      <c r="AD100" s="561"/>
      <c r="AE100" s="561"/>
      <c r="AF100" s="561"/>
      <c r="AG100" s="561"/>
      <c r="AH100" s="561"/>
      <c r="AI100" s="561"/>
    </row>
    <row r="101" spans="1:40" s="35" customFormat="1" ht="17.100000000000001" customHeight="1">
      <c r="G101" s="35" t="s">
        <v>12</v>
      </c>
      <c r="I101" s="35" t="s">
        <v>65</v>
      </c>
      <c r="V101" s="130"/>
    </row>
    <row r="102" spans="1:40" ht="17.100000000000001" customHeight="1">
      <c r="X102" s="434"/>
      <c r="Y102" s="43"/>
      <c r="Z102" s="43"/>
    </row>
    <row r="103" spans="1:40" s="488" customFormat="1" ht="22.5">
      <c r="A103" s="1152">
        <v>1</v>
      </c>
      <c r="B103" s="1044"/>
      <c r="C103" s="1044"/>
      <c r="D103" s="1044"/>
      <c r="E103" s="1045"/>
      <c r="F103" s="1046"/>
      <c r="G103" s="1044"/>
      <c r="H103" s="1044"/>
      <c r="I103" s="1025"/>
      <c r="J103" s="1030"/>
      <c r="K103" s="1030"/>
      <c r="L103" s="558">
        <f>mergeValue(A103)</f>
        <v>1</v>
      </c>
      <c r="M103" s="606" t="s">
        <v>19</v>
      </c>
      <c r="N103" s="545"/>
      <c r="O103" s="1245"/>
      <c r="P103" s="1246"/>
      <c r="Q103" s="1246"/>
      <c r="R103" s="1246"/>
      <c r="S103" s="1246"/>
      <c r="T103" s="1246"/>
      <c r="U103" s="1246"/>
      <c r="V103" s="1246"/>
      <c r="W103" s="1246"/>
      <c r="X103" s="1246"/>
      <c r="Y103" s="1246"/>
      <c r="Z103" s="1246"/>
      <c r="AA103" s="1247"/>
      <c r="AB103" s="595" t="s">
        <v>458</v>
      </c>
      <c r="AC103" s="550"/>
      <c r="AD103" s="550"/>
      <c r="AE103" s="550"/>
      <c r="AF103" s="550"/>
      <c r="AG103" s="550"/>
      <c r="AH103" s="550"/>
      <c r="AI103" s="550"/>
      <c r="AJ103" s="550"/>
      <c r="AK103" s="550"/>
      <c r="AL103" s="550"/>
      <c r="AM103" s="550"/>
      <c r="AN103" s="550"/>
    </row>
    <row r="104" spans="1:40" s="488" customFormat="1" ht="22.5">
      <c r="A104" s="1152"/>
      <c r="B104" s="1152">
        <v>1</v>
      </c>
      <c r="C104" s="1044"/>
      <c r="D104" s="1044"/>
      <c r="E104" s="1046"/>
      <c r="F104" s="1046"/>
      <c r="G104" s="1044"/>
      <c r="H104" s="1044"/>
      <c r="I104" s="1032"/>
      <c r="J104" s="1027"/>
      <c r="K104" s="1026"/>
      <c r="L104" s="558" t="str">
        <f>mergeValue(A104) &amp;"."&amp; mergeValue(B104)</f>
        <v>1.1</v>
      </c>
      <c r="M104" s="511" t="s">
        <v>15</v>
      </c>
      <c r="N104" s="545"/>
      <c r="O104" s="1245"/>
      <c r="P104" s="1246"/>
      <c r="Q104" s="1246"/>
      <c r="R104" s="1246"/>
      <c r="S104" s="1246"/>
      <c r="T104" s="1246"/>
      <c r="U104" s="1246"/>
      <c r="V104" s="1246"/>
      <c r="W104" s="1246"/>
      <c r="X104" s="1246"/>
      <c r="Y104" s="1246"/>
      <c r="Z104" s="1246"/>
      <c r="AA104" s="1247"/>
      <c r="AB104" s="595" t="s">
        <v>459</v>
      </c>
      <c r="AC104" s="550"/>
      <c r="AD104" s="550"/>
      <c r="AE104" s="550"/>
      <c r="AF104" s="550"/>
      <c r="AG104" s="550"/>
      <c r="AH104" s="550"/>
      <c r="AI104" s="550"/>
      <c r="AJ104" s="550"/>
      <c r="AK104" s="550"/>
      <c r="AL104" s="550"/>
      <c r="AM104" s="550"/>
      <c r="AN104" s="550"/>
    </row>
    <row r="105" spans="1:40" s="488" customFormat="1" ht="22.5">
      <c r="A105" s="1152"/>
      <c r="B105" s="1152"/>
      <c r="C105" s="1152">
        <v>1</v>
      </c>
      <c r="D105" s="1044"/>
      <c r="E105" s="1046"/>
      <c r="F105" s="1046"/>
      <c r="G105" s="1044"/>
      <c r="H105" s="1044"/>
      <c r="I105" s="1032"/>
      <c r="J105" s="1027"/>
      <c r="K105" s="1026"/>
      <c r="L105" s="558" t="str">
        <f>mergeValue(A105) &amp;"."&amp; mergeValue(B105)&amp;"."&amp; mergeValue(C105)</f>
        <v>1.1.1</v>
      </c>
      <c r="M105" s="512" t="s">
        <v>6</v>
      </c>
      <c r="N105" s="545"/>
      <c r="O105" s="1245"/>
      <c r="P105" s="1246"/>
      <c r="Q105" s="1246"/>
      <c r="R105" s="1246"/>
      <c r="S105" s="1246"/>
      <c r="T105" s="1246"/>
      <c r="U105" s="1246"/>
      <c r="V105" s="1246"/>
      <c r="W105" s="1246"/>
      <c r="X105" s="1246"/>
      <c r="Y105" s="1246"/>
      <c r="Z105" s="1246"/>
      <c r="AA105" s="1247"/>
      <c r="AB105" s="595" t="s">
        <v>612</v>
      </c>
      <c r="AC105" s="550"/>
      <c r="AD105" s="550"/>
      <c r="AE105" s="550"/>
      <c r="AF105" s="550"/>
      <c r="AG105" s="550"/>
      <c r="AH105" s="550"/>
      <c r="AI105" s="550"/>
      <c r="AJ105" s="550"/>
      <c r="AK105" s="550"/>
      <c r="AL105" s="550"/>
      <c r="AM105" s="550"/>
      <c r="AN105" s="550"/>
    </row>
    <row r="106" spans="1:40" s="488" customFormat="1" ht="22.5">
      <c r="A106" s="1152"/>
      <c r="B106" s="1152"/>
      <c r="C106" s="1152"/>
      <c r="D106" s="1152">
        <v>1</v>
      </c>
      <c r="E106" s="1046"/>
      <c r="F106" s="1046"/>
      <c r="G106" s="1044"/>
      <c r="H106" s="1044"/>
      <c r="I106" s="1032"/>
      <c r="J106" s="1027"/>
      <c r="K106" s="1026"/>
      <c r="L106" s="558" t="str">
        <f>mergeValue(A106) &amp;"."&amp; mergeValue(B106)&amp;"."&amp; mergeValue(C106)&amp;"."&amp; mergeValue(D106)</f>
        <v>1.1.1.1</v>
      </c>
      <c r="M106" s="513" t="s">
        <v>21</v>
      </c>
      <c r="N106" s="545"/>
      <c r="O106" s="1245"/>
      <c r="P106" s="1246"/>
      <c r="Q106" s="1246"/>
      <c r="R106" s="1246"/>
      <c r="S106" s="1246"/>
      <c r="T106" s="1246"/>
      <c r="U106" s="1246"/>
      <c r="V106" s="1246"/>
      <c r="W106" s="1246"/>
      <c r="X106" s="1246"/>
      <c r="Y106" s="1246"/>
      <c r="Z106" s="1246"/>
      <c r="AA106" s="1247"/>
      <c r="AB106" s="595" t="s">
        <v>613</v>
      </c>
      <c r="AC106" s="550"/>
      <c r="AD106" s="550"/>
      <c r="AE106" s="550"/>
      <c r="AF106" s="550"/>
      <c r="AG106" s="550"/>
      <c r="AH106" s="550"/>
      <c r="AI106" s="550"/>
      <c r="AJ106" s="550"/>
      <c r="AK106" s="550"/>
      <c r="AL106" s="550"/>
      <c r="AM106" s="550"/>
      <c r="AN106" s="550"/>
    </row>
    <row r="107" spans="1:40" s="488" customFormat="1" ht="0.2" customHeight="1">
      <c r="A107" s="1152"/>
      <c r="B107" s="1152"/>
      <c r="C107" s="1152"/>
      <c r="D107" s="1152"/>
      <c r="E107" s="1152">
        <v>1</v>
      </c>
      <c r="F107" s="1046"/>
      <c r="G107" s="1044"/>
      <c r="H107" s="1044"/>
      <c r="I107" s="1031"/>
      <c r="J107" s="1027"/>
      <c r="K107" s="1026"/>
      <c r="L107" s="558"/>
      <c r="M107" s="519"/>
      <c r="N107" s="546"/>
      <c r="O107" s="1249"/>
      <c r="P107" s="1268"/>
      <c r="Q107" s="1268"/>
      <c r="R107" s="1268"/>
      <c r="S107" s="1268"/>
      <c r="T107" s="1268"/>
      <c r="U107" s="1268"/>
      <c r="V107" s="1268"/>
      <c r="W107" s="1268"/>
      <c r="X107" s="1268"/>
      <c r="Y107" s="1268"/>
      <c r="Z107" s="1268"/>
      <c r="AA107" s="1269"/>
      <c r="AB107" s="595"/>
      <c r="AC107" s="550"/>
      <c r="AD107" s="550"/>
      <c r="AE107" s="550"/>
      <c r="AF107" s="550"/>
      <c r="AG107" s="550"/>
      <c r="AH107" s="550"/>
      <c r="AI107" s="550"/>
      <c r="AJ107" s="550"/>
      <c r="AK107" s="550"/>
      <c r="AL107" s="550"/>
      <c r="AM107" s="550"/>
      <c r="AN107" s="550"/>
    </row>
    <row r="108" spans="1:40" s="488" customFormat="1" ht="90">
      <c r="A108" s="1152"/>
      <c r="B108" s="1152"/>
      <c r="C108" s="1152"/>
      <c r="D108" s="1152"/>
      <c r="E108" s="1152"/>
      <c r="F108" s="1152">
        <v>1</v>
      </c>
      <c r="G108" s="1044"/>
      <c r="H108" s="1044"/>
      <c r="I108" s="1204"/>
      <c r="J108" s="1027"/>
      <c r="K108" s="1026"/>
      <c r="L108" s="558" t="str">
        <f>mergeValue(A108) &amp;"."&amp; mergeValue(B108)&amp;"."&amp; mergeValue(C108)&amp;"."&amp; mergeValue(D108)&amp;"."&amp; mergeValue(F108)</f>
        <v>1.1.1.1.1</v>
      </c>
      <c r="M108" s="520" t="s">
        <v>9</v>
      </c>
      <c r="N108" s="546"/>
      <c r="O108" s="1155"/>
      <c r="P108" s="1156"/>
      <c r="Q108" s="1156"/>
      <c r="R108" s="1156"/>
      <c r="S108" s="1156"/>
      <c r="T108" s="1156"/>
      <c r="U108" s="1156"/>
      <c r="V108" s="1156"/>
      <c r="W108" s="1156"/>
      <c r="X108" s="1156"/>
      <c r="Y108" s="1156"/>
      <c r="Z108" s="1156"/>
      <c r="AA108" s="1157"/>
      <c r="AB108" s="595" t="s">
        <v>614</v>
      </c>
      <c r="AC108" s="550"/>
      <c r="AD108" s="554" t="str">
        <f>strCheckUnique(AE108:AE113)</f>
        <v/>
      </c>
      <c r="AE108" s="550"/>
      <c r="AF108" s="554"/>
      <c r="AG108" s="550"/>
      <c r="AH108" s="550"/>
      <c r="AI108" s="550"/>
      <c r="AJ108" s="550"/>
      <c r="AK108" s="550"/>
      <c r="AL108" s="550"/>
      <c r="AM108" s="550"/>
      <c r="AN108" s="550"/>
    </row>
    <row r="109" spans="1:40" s="488" customFormat="1" ht="135">
      <c r="A109" s="1152"/>
      <c r="B109" s="1152"/>
      <c r="C109" s="1152"/>
      <c r="D109" s="1152"/>
      <c r="E109" s="1152"/>
      <c r="F109" s="1152"/>
      <c r="G109" s="1152">
        <v>1</v>
      </c>
      <c r="H109" s="1044"/>
      <c r="I109" s="1204"/>
      <c r="J109" s="1205"/>
      <c r="K109" s="1033"/>
      <c r="L109" s="558" t="str">
        <f>mergeValue(A109) &amp;"."&amp; mergeValue(B109)&amp;"."&amp; mergeValue(C109)&amp;"."&amp; mergeValue(D109)&amp;"."&amp; mergeValue(F109)&amp;"."&amp; mergeValue(G109)</f>
        <v>1.1.1.1.1.1</v>
      </c>
      <c r="M109" s="1034" t="s">
        <v>629</v>
      </c>
      <c r="N109" s="611"/>
      <c r="O109" s="527"/>
      <c r="P109" s="527"/>
      <c r="Q109" s="527"/>
      <c r="R109" s="458"/>
      <c r="S109" s="1060"/>
      <c r="T109" s="458"/>
      <c r="U109" s="1060"/>
      <c r="V109" s="549" t="str">
        <f>W109 &amp; "-" &amp; Y109</f>
        <v>-</v>
      </c>
      <c r="W109" s="1187"/>
      <c r="X109" s="1159" t="s">
        <v>81</v>
      </c>
      <c r="Y109" s="1187"/>
      <c r="Z109" s="1159" t="s">
        <v>81</v>
      </c>
      <c r="AA109" s="502"/>
      <c r="AB109" s="595" t="s">
        <v>647</v>
      </c>
      <c r="AC109" s="550" t="str">
        <f>strCheckDate(O109:AA109)</f>
        <v/>
      </c>
      <c r="AD109" s="554"/>
      <c r="AE109" s="554" t="str">
        <f>IF(M109="","",M109 )</f>
        <v>горячая вода в системе централизованного теплоснабжения на горячее водоснабжение</v>
      </c>
      <c r="AF109" s="554"/>
      <c r="AG109" s="554"/>
      <c r="AH109" s="554"/>
      <c r="AI109" s="550"/>
      <c r="AJ109" s="550"/>
      <c r="AK109" s="550"/>
      <c r="AL109" s="550"/>
      <c r="AM109" s="550"/>
      <c r="AN109" s="550"/>
    </row>
    <row r="110" spans="1:40" s="488" customFormat="1" ht="102.75" customHeight="1">
      <c r="A110" s="1152"/>
      <c r="B110" s="1152"/>
      <c r="C110" s="1152"/>
      <c r="D110" s="1152"/>
      <c r="E110" s="1152"/>
      <c r="F110" s="1152"/>
      <c r="G110" s="1152"/>
      <c r="H110" s="1044">
        <v>1</v>
      </c>
      <c r="I110" s="1204"/>
      <c r="J110" s="1205"/>
      <c r="K110" s="1033"/>
      <c r="L110" s="558" t="str">
        <f>mergeValue(A110) &amp;"."&amp; mergeValue(B110)&amp;"."&amp; mergeValue(C110)&amp;"."&amp; mergeValue(D110)&amp;"."&amp; mergeValue(F110)&amp;"."&amp; mergeValue(G110)&amp;"."&amp; mergeValue(H110)</f>
        <v>1.1.1.1.1.1.1</v>
      </c>
      <c r="M110" s="1036"/>
      <c r="N110" s="459"/>
      <c r="O110" s="527"/>
      <c r="P110" s="527"/>
      <c r="Q110" s="527"/>
      <c r="R110" s="458"/>
      <c r="S110" s="1060"/>
      <c r="T110" s="458"/>
      <c r="U110" s="1060"/>
      <c r="V110" s="549" t="str">
        <f>W110 &amp; "-" &amp; Y110</f>
        <v>-</v>
      </c>
      <c r="W110" s="1187"/>
      <c r="X110" s="1159"/>
      <c r="Y110" s="1187"/>
      <c r="Z110" s="1159"/>
      <c r="AA110" s="635"/>
      <c r="AB110" s="1151" t="s">
        <v>648</v>
      </c>
      <c r="AC110" s="550" t="str">
        <f>strCheckDate(O110:AA110)</f>
        <v/>
      </c>
      <c r="AD110" s="550"/>
      <c r="AE110" s="550"/>
      <c r="AF110" s="554"/>
      <c r="AG110" s="550"/>
      <c r="AH110" s="550"/>
      <c r="AI110" s="550"/>
      <c r="AJ110" s="550"/>
      <c r="AK110" s="550"/>
      <c r="AL110" s="550"/>
      <c r="AM110" s="550"/>
      <c r="AN110" s="550"/>
    </row>
    <row r="111" spans="1:40" s="488" customFormat="1" ht="0.2" customHeight="1">
      <c r="A111" s="1152"/>
      <c r="B111" s="1152"/>
      <c r="C111" s="1152"/>
      <c r="D111" s="1152"/>
      <c r="E111" s="1152"/>
      <c r="F111" s="1152"/>
      <c r="G111" s="1152"/>
      <c r="H111" s="1044"/>
      <c r="I111" s="1204"/>
      <c r="J111" s="1205"/>
      <c r="K111" s="1033"/>
      <c r="L111" s="565"/>
      <c r="M111" s="611"/>
      <c r="N111" s="611"/>
      <c r="O111" s="527"/>
      <c r="P111" s="458"/>
      <c r="Q111" s="458"/>
      <c r="R111" s="458"/>
      <c r="S111" s="458"/>
      <c r="T111" s="458"/>
      <c r="U111" s="524"/>
      <c r="V111" s="549"/>
      <c r="W111" s="1158"/>
      <c r="X111" s="1159"/>
      <c r="Y111" s="1158"/>
      <c r="Z111" s="1159"/>
      <c r="AA111" s="502"/>
      <c r="AB111" s="1151"/>
      <c r="AC111" s="550"/>
      <c r="AD111" s="550"/>
      <c r="AE111" s="550"/>
      <c r="AF111" s="554">
        <f ca="1">OFFSET(AF111,-1,0)</f>
        <v>0</v>
      </c>
      <c r="AG111" s="550"/>
      <c r="AH111" s="550"/>
      <c r="AI111" s="550"/>
      <c r="AJ111" s="550"/>
      <c r="AK111" s="550"/>
      <c r="AL111" s="550"/>
      <c r="AM111" s="550"/>
      <c r="AN111" s="550"/>
    </row>
    <row r="112" spans="1:40" s="487" customFormat="1" ht="15" customHeight="1">
      <c r="A112" s="1152"/>
      <c r="B112" s="1152"/>
      <c r="C112" s="1152"/>
      <c r="D112" s="1152"/>
      <c r="E112" s="1152"/>
      <c r="F112" s="1152"/>
      <c r="G112" s="1152"/>
      <c r="H112" s="1044"/>
      <c r="I112" s="1204"/>
      <c r="J112" s="1205"/>
      <c r="K112" s="1035"/>
      <c r="L112" s="503"/>
      <c r="M112" s="522" t="s">
        <v>40</v>
      </c>
      <c r="N112" s="516"/>
      <c r="O112" s="510"/>
      <c r="P112" s="510"/>
      <c r="Q112" s="510"/>
      <c r="R112" s="510"/>
      <c r="S112" s="510"/>
      <c r="T112" s="510"/>
      <c r="U112" s="510"/>
      <c r="V112" s="510"/>
      <c r="W112" s="528"/>
      <c r="X112" s="529"/>
      <c r="Y112" s="528"/>
      <c r="Z112" s="516"/>
      <c r="AA112" s="525"/>
      <c r="AB112" s="1151"/>
      <c r="AC112" s="552"/>
      <c r="AD112" s="552"/>
      <c r="AE112" s="552"/>
      <c r="AF112" s="552"/>
      <c r="AG112" s="552"/>
      <c r="AH112" s="552"/>
      <c r="AI112" s="552"/>
      <c r="AJ112" s="552"/>
      <c r="AK112" s="552"/>
      <c r="AL112" s="552"/>
      <c r="AM112" s="552"/>
      <c r="AN112" s="552"/>
    </row>
    <row r="113" spans="1:40" s="487" customFormat="1" ht="15" customHeight="1">
      <c r="A113" s="1152"/>
      <c r="B113" s="1152"/>
      <c r="C113" s="1152"/>
      <c r="D113" s="1152"/>
      <c r="E113" s="1152"/>
      <c r="F113" s="1152"/>
      <c r="G113" s="1044"/>
      <c r="H113" s="1044"/>
      <c r="I113" s="1204"/>
      <c r="J113" s="1041"/>
      <c r="K113" s="1035"/>
      <c r="L113" s="503"/>
      <c r="M113" s="521" t="s">
        <v>24</v>
      </c>
      <c r="N113" s="522"/>
      <c r="O113" s="522"/>
      <c r="P113" s="522"/>
      <c r="Q113" s="522"/>
      <c r="R113" s="522"/>
      <c r="S113" s="522"/>
      <c r="T113" s="522"/>
      <c r="U113" s="522"/>
      <c r="V113" s="522"/>
      <c r="W113" s="522"/>
      <c r="X113" s="522"/>
      <c r="Y113" s="522"/>
      <c r="Z113" s="522"/>
      <c r="AA113" s="522"/>
      <c r="AB113" s="525"/>
      <c r="AC113" s="552"/>
      <c r="AD113" s="552"/>
      <c r="AE113" s="552"/>
      <c r="AF113" s="552"/>
      <c r="AG113" s="552"/>
      <c r="AH113" s="552"/>
      <c r="AI113" s="552"/>
      <c r="AJ113" s="552"/>
      <c r="AK113" s="552"/>
      <c r="AL113" s="552"/>
      <c r="AM113" s="552"/>
      <c r="AN113" s="552"/>
    </row>
    <row r="114" spans="1:40" s="487" customFormat="1" ht="15" customHeight="1">
      <c r="A114" s="1152"/>
      <c r="B114" s="1152"/>
      <c r="C114" s="1152"/>
      <c r="D114" s="1152"/>
      <c r="E114" s="1152"/>
      <c r="F114" s="1047"/>
      <c r="G114" s="1044"/>
      <c r="H114" s="1044"/>
      <c r="I114" s="1031"/>
      <c r="J114" s="1029"/>
      <c r="K114" s="1035"/>
      <c r="L114" s="503"/>
      <c r="M114" s="516" t="s">
        <v>10</v>
      </c>
      <c r="N114" s="515"/>
      <c r="O114" s="510"/>
      <c r="P114" s="510"/>
      <c r="Q114" s="510"/>
      <c r="R114" s="510"/>
      <c r="S114" s="510"/>
      <c r="T114" s="510"/>
      <c r="U114" s="510"/>
      <c r="V114" s="510"/>
      <c r="W114" s="538"/>
      <c r="X114" s="529"/>
      <c r="Y114" s="528"/>
      <c r="Z114" s="515"/>
      <c r="AA114" s="529"/>
      <c r="AB114" s="525"/>
      <c r="AC114" s="552"/>
      <c r="AD114" s="552"/>
      <c r="AE114" s="552"/>
      <c r="AF114" s="552"/>
      <c r="AG114" s="552"/>
      <c r="AH114" s="552"/>
      <c r="AI114" s="552"/>
      <c r="AJ114" s="552"/>
      <c r="AK114" s="552"/>
      <c r="AL114" s="552"/>
      <c r="AM114" s="552"/>
      <c r="AN114" s="552"/>
    </row>
    <row r="115" spans="1:40" s="487" customFormat="1" ht="0.2" customHeight="1">
      <c r="A115" s="1152"/>
      <c r="B115" s="1152"/>
      <c r="C115" s="1152"/>
      <c r="D115" s="1046"/>
      <c r="E115" s="1047"/>
      <c r="F115" s="1047"/>
      <c r="G115" s="1044"/>
      <c r="H115" s="1044"/>
      <c r="I115" s="1042"/>
      <c r="J115" s="1029"/>
      <c r="K115" s="1025"/>
      <c r="L115" s="503"/>
      <c r="M115" s="516"/>
      <c r="N115" s="516"/>
      <c r="O115" s="516"/>
      <c r="P115" s="516"/>
      <c r="Q115" s="516"/>
      <c r="R115" s="516"/>
      <c r="S115" s="516"/>
      <c r="T115" s="516"/>
      <c r="U115" s="516"/>
      <c r="V115" s="516"/>
      <c r="W115" s="516"/>
      <c r="X115" s="516"/>
      <c r="Y115" s="516"/>
      <c r="Z115" s="516"/>
      <c r="AA115" s="516"/>
      <c r="AB115" s="525"/>
      <c r="AC115" s="552"/>
      <c r="AD115" s="552"/>
      <c r="AE115" s="552"/>
      <c r="AF115" s="552"/>
      <c r="AG115" s="552"/>
      <c r="AH115" s="552"/>
      <c r="AI115" s="552"/>
      <c r="AJ115" s="552"/>
      <c r="AK115" s="552"/>
      <c r="AL115" s="552"/>
      <c r="AM115" s="552"/>
      <c r="AN115" s="552"/>
    </row>
    <row r="116" spans="1:40" s="487" customFormat="1" ht="15" customHeight="1">
      <c r="A116" s="1152"/>
      <c r="B116" s="1152"/>
      <c r="C116" s="1152"/>
      <c r="D116" s="1048"/>
      <c r="E116" s="1048"/>
      <c r="F116" s="1048"/>
      <c r="G116" s="1049"/>
      <c r="H116" s="1048"/>
      <c r="I116" s="1035"/>
      <c r="J116" s="1029"/>
      <c r="K116" s="1035"/>
      <c r="L116" s="503"/>
      <c r="M116" s="515" t="s">
        <v>16</v>
      </c>
      <c r="N116" s="514"/>
      <c r="O116" s="510"/>
      <c r="P116" s="510"/>
      <c r="Q116" s="510"/>
      <c r="R116" s="510"/>
      <c r="S116" s="510"/>
      <c r="T116" s="510"/>
      <c r="U116" s="510"/>
      <c r="V116" s="510"/>
      <c r="W116" s="538"/>
      <c r="X116" s="529"/>
      <c r="Y116" s="528"/>
      <c r="Z116" s="514"/>
      <c r="AA116" s="529"/>
      <c r="AB116" s="525"/>
      <c r="AC116" s="552"/>
      <c r="AD116" s="552"/>
      <c r="AE116" s="552"/>
      <c r="AF116" s="552"/>
      <c r="AG116" s="552"/>
      <c r="AH116" s="552"/>
      <c r="AI116" s="552"/>
      <c r="AJ116" s="552"/>
      <c r="AK116" s="552"/>
      <c r="AL116" s="552"/>
      <c r="AM116" s="552"/>
      <c r="AN116" s="552"/>
    </row>
    <row r="117" spans="1:40" s="487" customFormat="1" ht="15" customHeight="1">
      <c r="A117" s="1152"/>
      <c r="B117" s="1152"/>
      <c r="C117" s="1048"/>
      <c r="D117" s="1048"/>
      <c r="E117" s="1048"/>
      <c r="F117" s="1048"/>
      <c r="G117" s="1049"/>
      <c r="H117" s="1048"/>
      <c r="I117" s="1035"/>
      <c r="J117" s="1029"/>
      <c r="K117" s="1035"/>
      <c r="L117" s="503"/>
      <c r="M117" s="514" t="s">
        <v>17</v>
      </c>
      <c r="N117" s="514"/>
      <c r="O117" s="510"/>
      <c r="P117" s="510"/>
      <c r="Q117" s="510"/>
      <c r="R117" s="510"/>
      <c r="S117" s="510"/>
      <c r="T117" s="510"/>
      <c r="U117" s="510"/>
      <c r="V117" s="510"/>
      <c r="W117" s="538"/>
      <c r="X117" s="529"/>
      <c r="Y117" s="528"/>
      <c r="Z117" s="514"/>
      <c r="AA117" s="529"/>
      <c r="AB117" s="525"/>
      <c r="AC117" s="552"/>
      <c r="AD117" s="552"/>
      <c r="AE117" s="552"/>
      <c r="AF117" s="552"/>
      <c r="AG117" s="552"/>
      <c r="AH117" s="552"/>
      <c r="AI117" s="552"/>
      <c r="AJ117" s="552"/>
      <c r="AK117" s="552"/>
      <c r="AL117" s="552"/>
      <c r="AM117" s="552"/>
      <c r="AN117" s="552"/>
    </row>
    <row r="118" spans="1:40" s="487" customFormat="1" ht="15" customHeight="1">
      <c r="A118" s="1152"/>
      <c r="B118" s="1048"/>
      <c r="C118" s="1048"/>
      <c r="D118" s="1048"/>
      <c r="E118" s="1048"/>
      <c r="F118" s="1048"/>
      <c r="G118" s="1049"/>
      <c r="H118" s="1048"/>
      <c r="I118" s="1035"/>
      <c r="J118" s="1029"/>
      <c r="K118" s="1035"/>
      <c r="L118" s="503"/>
      <c r="M118" s="523" t="s">
        <v>18</v>
      </c>
      <c r="N118" s="514"/>
      <c r="O118" s="510"/>
      <c r="P118" s="510"/>
      <c r="Q118" s="510"/>
      <c r="R118" s="510"/>
      <c r="S118" s="510"/>
      <c r="T118" s="510"/>
      <c r="U118" s="510"/>
      <c r="V118" s="510"/>
      <c r="W118" s="538"/>
      <c r="X118" s="529"/>
      <c r="Y118" s="528"/>
      <c r="Z118" s="514"/>
      <c r="AA118" s="529"/>
      <c r="AB118" s="525"/>
      <c r="AC118" s="552"/>
      <c r="AD118" s="552"/>
      <c r="AE118" s="552"/>
      <c r="AF118" s="552"/>
      <c r="AG118" s="552"/>
      <c r="AH118" s="552"/>
      <c r="AI118" s="552"/>
      <c r="AJ118" s="552"/>
      <c r="AK118" s="552"/>
      <c r="AL118" s="552"/>
      <c r="AM118" s="552"/>
      <c r="AN118" s="552"/>
    </row>
    <row r="119" spans="1:40" s="487" customFormat="1" ht="15" customHeight="1">
      <c r="A119" s="1042"/>
      <c r="B119" s="1042"/>
      <c r="C119" s="1042"/>
      <c r="D119" s="1042"/>
      <c r="E119" s="1042"/>
      <c r="F119" s="1042"/>
      <c r="G119" s="1050"/>
      <c r="H119" s="1042"/>
      <c r="I119" s="1028"/>
      <c r="J119" s="1029"/>
      <c r="K119" s="1025"/>
      <c r="L119" s="503"/>
      <c r="M119" s="530" t="s">
        <v>294</v>
      </c>
      <c r="N119" s="514"/>
      <c r="O119" s="510"/>
      <c r="P119" s="510"/>
      <c r="Q119" s="510"/>
      <c r="R119" s="510"/>
      <c r="S119" s="510"/>
      <c r="T119" s="510"/>
      <c r="U119" s="510"/>
      <c r="V119" s="510"/>
      <c r="W119" s="538"/>
      <c r="X119" s="529"/>
      <c r="Y119" s="528"/>
      <c r="Z119" s="514"/>
      <c r="AA119" s="529"/>
      <c r="AB119" s="525"/>
      <c r="AC119" s="552"/>
      <c r="AD119" s="552"/>
      <c r="AE119" s="552"/>
      <c r="AF119" s="552"/>
      <c r="AG119" s="552"/>
      <c r="AH119" s="552"/>
      <c r="AI119" s="552"/>
      <c r="AJ119" s="552"/>
      <c r="AK119" s="552"/>
      <c r="AL119" s="552"/>
      <c r="AM119" s="552"/>
      <c r="AN119" s="552"/>
    </row>
    <row r="120" spans="1:40" s="650" customFormat="1" ht="102.75" customHeight="1">
      <c r="A120" s="893"/>
      <c r="B120" s="893"/>
      <c r="C120" s="893"/>
      <c r="D120" s="893"/>
      <c r="E120" s="893"/>
      <c r="F120" s="893"/>
      <c r="G120" s="897"/>
      <c r="H120" s="898">
        <v>1</v>
      </c>
      <c r="I120" s="896"/>
      <c r="J120" s="894"/>
      <c r="K120" s="895"/>
      <c r="L120" s="689" t="str">
        <f>mergeValue(A120) &amp;"."&amp; mergeValue(B120)&amp;"."&amp; mergeValue(C120)&amp;"."&amp; mergeValue(D120)&amp;"."&amp; mergeValue(F120)&amp;"."&amp; mergeValue(G120)&amp;"."&amp; mergeValue(H120)</f>
        <v>......1</v>
      </c>
      <c r="M120" s="1036"/>
      <c r="N120" s="678"/>
      <c r="O120" s="667"/>
      <c r="P120" s="667"/>
      <c r="Q120" s="667"/>
      <c r="R120" s="677"/>
      <c r="S120" s="1060"/>
      <c r="T120" s="677"/>
      <c r="U120" s="1060"/>
      <c r="V120" s="683" t="str">
        <f>W120 &amp; "-" &amp; Y120</f>
        <v>-</v>
      </c>
      <c r="W120" s="648"/>
      <c r="X120" s="615" t="s">
        <v>82</v>
      </c>
      <c r="Y120" s="1056"/>
      <c r="Z120" s="436" t="s">
        <v>82</v>
      </c>
      <c r="AA120" s="635"/>
      <c r="AB120" s="655"/>
      <c r="AC120" s="684" t="str">
        <f>strCheckDate(O120:AA120)</f>
        <v/>
      </c>
      <c r="AD120" s="684"/>
      <c r="AE120" s="684"/>
      <c r="AF120" s="687"/>
      <c r="AG120" s="684"/>
      <c r="AH120" s="684"/>
      <c r="AI120" s="684"/>
      <c r="AJ120" s="684"/>
      <c r="AK120" s="684"/>
      <c r="AL120" s="684"/>
      <c r="AM120" s="684"/>
      <c r="AN120" s="684"/>
    </row>
    <row r="123" spans="1:40" s="35" customFormat="1" ht="17.100000000000001" customHeight="1">
      <c r="G123" s="35" t="s">
        <v>12</v>
      </c>
      <c r="I123" s="35" t="s">
        <v>66</v>
      </c>
      <c r="U123" s="130"/>
    </row>
    <row r="124" spans="1:40" ht="17.100000000000001" customHeight="1">
      <c r="T124" s="94"/>
      <c r="U124" s="43"/>
    </row>
    <row r="125" spans="1:40" s="488" customFormat="1" ht="22.5">
      <c r="A125" s="1152">
        <v>1</v>
      </c>
      <c r="B125" s="905"/>
      <c r="C125" s="905"/>
      <c r="D125" s="905"/>
      <c r="E125" s="906"/>
      <c r="F125" s="907"/>
      <c r="G125" s="907"/>
      <c r="H125" s="907"/>
      <c r="I125" s="908"/>
      <c r="J125" s="903"/>
      <c r="K125" s="910"/>
      <c r="L125" s="558">
        <f>mergeValue(A125)</f>
        <v>1</v>
      </c>
      <c r="M125" s="606" t="s">
        <v>19</v>
      </c>
      <c r="N125" s="545"/>
      <c r="O125" s="1195"/>
      <c r="P125" s="1195"/>
      <c r="Q125" s="1195"/>
      <c r="R125" s="1195"/>
      <c r="S125" s="1195"/>
      <c r="T125" s="1195"/>
      <c r="U125" s="1195"/>
      <c r="V125" s="1195"/>
      <c r="W125" s="595" t="s">
        <v>637</v>
      </c>
      <c r="X125" s="550"/>
      <c r="Y125" s="550"/>
      <c r="Z125" s="550"/>
      <c r="AA125" s="550"/>
      <c r="AB125" s="550"/>
      <c r="AC125" s="550"/>
      <c r="AD125" s="550"/>
      <c r="AE125" s="550"/>
      <c r="AF125" s="550"/>
      <c r="AG125" s="550"/>
      <c r="AH125" s="550"/>
    </row>
    <row r="126" spans="1:40" s="488" customFormat="1" ht="22.5">
      <c r="A126" s="1152"/>
      <c r="B126" s="1152">
        <v>1</v>
      </c>
      <c r="C126" s="905"/>
      <c r="D126" s="905"/>
      <c r="E126" s="907"/>
      <c r="F126" s="907"/>
      <c r="G126" s="907"/>
      <c r="H126" s="907"/>
      <c r="I126" s="902"/>
      <c r="J126" s="901"/>
      <c r="K126" s="904"/>
      <c r="L126" s="558" t="str">
        <f>mergeValue(A126) &amp;"."&amp; mergeValue(B126)</f>
        <v>1.1</v>
      </c>
      <c r="M126" s="511" t="s">
        <v>15</v>
      </c>
      <c r="N126" s="545"/>
      <c r="O126" s="1195"/>
      <c r="P126" s="1195"/>
      <c r="Q126" s="1195"/>
      <c r="R126" s="1195"/>
      <c r="S126" s="1195"/>
      <c r="T126" s="1195"/>
      <c r="U126" s="1195"/>
      <c r="V126" s="1195"/>
      <c r="W126" s="595" t="s">
        <v>459</v>
      </c>
      <c r="X126" s="550"/>
      <c r="Y126" s="550"/>
      <c r="Z126" s="550"/>
      <c r="AA126" s="550"/>
      <c r="AB126" s="550"/>
      <c r="AC126" s="550"/>
      <c r="AD126" s="550"/>
      <c r="AE126" s="550"/>
      <c r="AF126" s="550"/>
      <c r="AG126" s="550"/>
      <c r="AH126" s="550"/>
    </row>
    <row r="127" spans="1:40" s="488" customFormat="1" ht="22.5">
      <c r="A127" s="1152"/>
      <c r="B127" s="1152"/>
      <c r="C127" s="1152">
        <v>1</v>
      </c>
      <c r="D127" s="905"/>
      <c r="E127" s="907"/>
      <c r="F127" s="907"/>
      <c r="G127" s="907"/>
      <c r="H127" s="907"/>
      <c r="I127" s="909"/>
      <c r="J127" s="901"/>
      <c r="K127" s="904"/>
      <c r="L127" s="558" t="str">
        <f>mergeValue(A127) &amp;"."&amp; mergeValue(B127)&amp;"."&amp; mergeValue(C127)</f>
        <v>1.1.1</v>
      </c>
      <c r="M127" s="512" t="s">
        <v>6</v>
      </c>
      <c r="N127" s="545"/>
      <c r="O127" s="1195"/>
      <c r="P127" s="1195"/>
      <c r="Q127" s="1195"/>
      <c r="R127" s="1195"/>
      <c r="S127" s="1195"/>
      <c r="T127" s="1195"/>
      <c r="U127" s="1195"/>
      <c r="V127" s="1195"/>
      <c r="W127" s="595" t="s">
        <v>612</v>
      </c>
      <c r="X127" s="550"/>
      <c r="Y127" s="550"/>
      <c r="Z127" s="550"/>
      <c r="AA127" s="550"/>
      <c r="AB127" s="550"/>
      <c r="AC127" s="550"/>
      <c r="AD127" s="550"/>
      <c r="AE127" s="550"/>
      <c r="AF127" s="550"/>
      <c r="AG127" s="550"/>
      <c r="AH127" s="550"/>
    </row>
    <row r="128" spans="1:40" s="488" customFormat="1" ht="22.5">
      <c r="A128" s="1152"/>
      <c r="B128" s="1152"/>
      <c r="C128" s="1152"/>
      <c r="D128" s="1152">
        <v>1</v>
      </c>
      <c r="E128" s="907"/>
      <c r="F128" s="907"/>
      <c r="G128" s="907"/>
      <c r="H128" s="907"/>
      <c r="I128" s="909"/>
      <c r="J128" s="901"/>
      <c r="K128" s="904"/>
      <c r="L128" s="558" t="str">
        <f>mergeValue(A128) &amp;"."&amp; mergeValue(B128)&amp;"."&amp; mergeValue(C128)&amp;"."&amp; mergeValue(D128)</f>
        <v>1.1.1.1</v>
      </c>
      <c r="M128" s="513" t="s">
        <v>21</v>
      </c>
      <c r="N128" s="545"/>
      <c r="O128" s="1195"/>
      <c r="P128" s="1195"/>
      <c r="Q128" s="1195"/>
      <c r="R128" s="1195"/>
      <c r="S128" s="1195"/>
      <c r="T128" s="1195"/>
      <c r="U128" s="1195"/>
      <c r="V128" s="1195"/>
      <c r="W128" s="595" t="s">
        <v>613</v>
      </c>
      <c r="X128" s="550"/>
      <c r="Y128" s="550"/>
      <c r="Z128" s="550"/>
      <c r="AA128" s="550"/>
      <c r="AB128" s="550"/>
      <c r="AC128" s="550"/>
      <c r="AD128" s="550"/>
      <c r="AE128" s="550"/>
      <c r="AF128" s="550"/>
      <c r="AG128" s="550"/>
      <c r="AH128" s="550"/>
    </row>
    <row r="129" spans="1:34" s="488" customFormat="1" ht="11.25" hidden="1" customHeight="1">
      <c r="A129" s="1152"/>
      <c r="B129" s="1152"/>
      <c r="C129" s="1152"/>
      <c r="D129" s="1152"/>
      <c r="E129" s="1152">
        <v>1</v>
      </c>
      <c r="F129" s="907"/>
      <c r="G129" s="907"/>
      <c r="H129" s="905">
        <v>1</v>
      </c>
      <c r="I129" s="1152">
        <v>1</v>
      </c>
      <c r="J129" s="907"/>
      <c r="K129" s="912"/>
      <c r="L129" s="558"/>
      <c r="M129" s="519"/>
      <c r="N129" s="546"/>
      <c r="O129" s="596"/>
      <c r="P129" s="596"/>
      <c r="Q129" s="596"/>
      <c r="R129" s="596"/>
      <c r="S129" s="596"/>
      <c r="T129" s="596"/>
      <c r="U129" s="596"/>
      <c r="V129" s="473"/>
      <c r="W129" s="524"/>
      <c r="X129" s="550"/>
      <c r="Y129" s="550"/>
      <c r="Z129" s="550"/>
      <c r="AA129" s="550"/>
      <c r="AB129" s="550"/>
      <c r="AC129" s="550"/>
      <c r="AD129" s="550"/>
      <c r="AE129" s="550"/>
      <c r="AF129" s="550"/>
      <c r="AG129" s="550"/>
      <c r="AH129" s="550"/>
    </row>
    <row r="130" spans="1:34" s="488" customFormat="1" ht="90">
      <c r="A130" s="1152"/>
      <c r="B130" s="1152"/>
      <c r="C130" s="1152"/>
      <c r="D130" s="1152"/>
      <c r="E130" s="1152"/>
      <c r="F130" s="1152">
        <v>1</v>
      </c>
      <c r="G130" s="905"/>
      <c r="H130" s="905"/>
      <c r="I130" s="1152"/>
      <c r="J130" s="1152">
        <v>1</v>
      </c>
      <c r="K130" s="913"/>
      <c r="L130" s="558" t="str">
        <f>mergeValue(A130) &amp;"."&amp; mergeValue(B130)&amp;"."&amp; mergeValue(C130)&amp;"."&amp; mergeValue(D130)&amp;"."&amp;  mergeValue(F130)</f>
        <v>1.1.1.1.1</v>
      </c>
      <c r="M130" s="520" t="s">
        <v>9</v>
      </c>
      <c r="N130" s="546"/>
      <c r="O130" s="1154"/>
      <c r="P130" s="1154"/>
      <c r="Q130" s="1154"/>
      <c r="R130" s="1154"/>
      <c r="S130" s="1154"/>
      <c r="T130" s="1154"/>
      <c r="U130" s="1154"/>
      <c r="V130" s="1154"/>
      <c r="W130" s="595" t="s">
        <v>614</v>
      </c>
      <c r="X130" s="550"/>
      <c r="Y130" s="554" t="str">
        <f>strCheckUnique(Z130:Z133)</f>
        <v/>
      </c>
      <c r="Z130" s="550"/>
      <c r="AA130" s="554"/>
      <c r="AB130" s="550"/>
      <c r="AC130" s="550"/>
      <c r="AD130" s="550"/>
      <c r="AE130" s="550"/>
      <c r="AF130" s="550"/>
      <c r="AG130" s="550"/>
      <c r="AH130" s="550"/>
    </row>
    <row r="131" spans="1:34" s="488" customFormat="1" ht="191.25" customHeight="1">
      <c r="A131" s="1152"/>
      <c r="B131" s="1152"/>
      <c r="C131" s="1152"/>
      <c r="D131" s="1152"/>
      <c r="E131" s="1152"/>
      <c r="F131" s="1152"/>
      <c r="G131" s="905">
        <v>1</v>
      </c>
      <c r="H131" s="905"/>
      <c r="I131" s="1152"/>
      <c r="J131" s="1152"/>
      <c r="K131" s="913">
        <v>1</v>
      </c>
      <c r="L131" s="558" t="str">
        <f>mergeValue(A131) &amp;"."&amp; mergeValue(B131)&amp;"."&amp; mergeValue(C131)&amp;"."&amp; mergeValue(D131)&amp;"."&amp; mergeValue(F131)&amp;"."&amp; mergeValue(G131)</f>
        <v>1.1.1.1.1.1</v>
      </c>
      <c r="M131" s="1034"/>
      <c r="N131" s="551"/>
      <c r="O131" s="527"/>
      <c r="P131" s="527"/>
      <c r="Q131" s="1059"/>
      <c r="R131" s="1187"/>
      <c r="S131" s="1159" t="s">
        <v>81</v>
      </c>
      <c r="T131" s="1187"/>
      <c r="U131" s="1159" t="s">
        <v>82</v>
      </c>
      <c r="V131" s="543"/>
      <c r="W131" s="1151" t="s">
        <v>638</v>
      </c>
      <c r="X131" s="550" t="str">
        <f>strCheckDate(O132:V132)</f>
        <v/>
      </c>
      <c r="Y131" s="554"/>
      <c r="Z131" s="554" t="str">
        <f>IF(M131="","",M131 )</f>
        <v/>
      </c>
      <c r="AA131" s="554"/>
      <c r="AB131" s="554"/>
      <c r="AC131" s="554"/>
      <c r="AD131" s="550"/>
      <c r="AE131" s="550"/>
      <c r="AF131" s="550"/>
      <c r="AG131" s="550"/>
      <c r="AH131" s="550"/>
    </row>
    <row r="132" spans="1:34" s="488" customFormat="1" ht="0.2" customHeight="1">
      <c r="A132" s="1152"/>
      <c r="B132" s="1152"/>
      <c r="C132" s="1152"/>
      <c r="D132" s="1152"/>
      <c r="E132" s="1152"/>
      <c r="F132" s="1152"/>
      <c r="G132" s="905"/>
      <c r="H132" s="905"/>
      <c r="I132" s="1152"/>
      <c r="J132" s="1152"/>
      <c r="K132" s="913"/>
      <c r="L132" s="565"/>
      <c r="M132" s="611"/>
      <c r="N132" s="551"/>
      <c r="O132" s="527"/>
      <c r="P132" s="527"/>
      <c r="Q132" s="549" t="str">
        <f>R131 &amp; "-" &amp; T131</f>
        <v>-</v>
      </c>
      <c r="R132" s="1158"/>
      <c r="S132" s="1159"/>
      <c r="T132" s="1158"/>
      <c r="U132" s="1159"/>
      <c r="V132" s="543"/>
      <c r="W132" s="1151"/>
      <c r="X132" s="550"/>
      <c r="Y132" s="550"/>
      <c r="Z132" s="550"/>
      <c r="AA132" s="550"/>
      <c r="AB132" s="550"/>
      <c r="AC132" s="550"/>
      <c r="AD132" s="550"/>
      <c r="AE132" s="550"/>
      <c r="AF132" s="550"/>
      <c r="AG132" s="550"/>
      <c r="AH132" s="550"/>
    </row>
    <row r="133" spans="1:34" s="487" customFormat="1" ht="15" customHeight="1">
      <c r="A133" s="1152"/>
      <c r="B133" s="1152"/>
      <c r="C133" s="1152"/>
      <c r="D133" s="1152"/>
      <c r="E133" s="1152"/>
      <c r="F133" s="1152"/>
      <c r="G133" s="907"/>
      <c r="H133" s="905"/>
      <c r="I133" s="1152"/>
      <c r="J133" s="1152"/>
      <c r="K133" s="912"/>
      <c r="L133" s="503"/>
      <c r="M133" s="521" t="s">
        <v>24</v>
      </c>
      <c r="N133" s="516"/>
      <c r="O133" s="510"/>
      <c r="P133" s="510"/>
      <c r="Q133" s="510"/>
      <c r="R133" s="538"/>
      <c r="S133" s="529"/>
      <c r="T133" s="528"/>
      <c r="U133" s="516"/>
      <c r="V133" s="525"/>
      <c r="W133" s="1151"/>
      <c r="X133" s="552"/>
      <c r="Y133" s="552"/>
      <c r="Z133" s="552"/>
      <c r="AA133" s="552"/>
      <c r="AB133" s="552"/>
      <c r="AC133" s="552"/>
      <c r="AD133" s="552"/>
      <c r="AE133" s="552"/>
      <c r="AF133" s="552"/>
      <c r="AG133" s="552"/>
      <c r="AH133" s="552"/>
    </row>
    <row r="134" spans="1:34" s="487" customFormat="1" ht="15" customHeight="1">
      <c r="A134" s="1152"/>
      <c r="B134" s="1152"/>
      <c r="C134" s="1152"/>
      <c r="D134" s="1152"/>
      <c r="E134" s="1152"/>
      <c r="F134" s="907"/>
      <c r="G134" s="907"/>
      <c r="H134" s="905"/>
      <c r="I134" s="1152"/>
      <c r="J134" s="907"/>
      <c r="K134" s="912"/>
      <c r="L134" s="503"/>
      <c r="M134" s="516" t="s">
        <v>10</v>
      </c>
      <c r="N134" s="515"/>
      <c r="O134" s="510"/>
      <c r="P134" s="510"/>
      <c r="Q134" s="510"/>
      <c r="R134" s="538"/>
      <c r="S134" s="529"/>
      <c r="T134" s="528"/>
      <c r="U134" s="515"/>
      <c r="V134" s="529"/>
      <c r="W134" s="525"/>
      <c r="X134" s="552"/>
      <c r="Y134" s="552"/>
      <c r="Z134" s="552"/>
      <c r="AA134" s="552"/>
      <c r="AB134" s="552"/>
      <c r="AC134" s="552"/>
      <c r="AD134" s="552"/>
      <c r="AE134" s="552"/>
      <c r="AF134" s="552"/>
      <c r="AG134" s="552"/>
      <c r="AH134" s="552"/>
    </row>
    <row r="135" spans="1:34" s="487" customFormat="1" ht="0.2" customHeight="1">
      <c r="A135" s="1152"/>
      <c r="B135" s="1152"/>
      <c r="C135" s="1152"/>
      <c r="D135" s="1152"/>
      <c r="E135" s="911"/>
      <c r="F135" s="907"/>
      <c r="G135" s="907"/>
      <c r="H135" s="907"/>
      <c r="I135" s="903"/>
      <c r="J135" s="900"/>
      <c r="K135" s="910"/>
      <c r="L135" s="503"/>
      <c r="M135" s="516"/>
      <c r="N135" s="514"/>
      <c r="O135" s="510"/>
      <c r="P135" s="510"/>
      <c r="Q135" s="510"/>
      <c r="R135" s="538"/>
      <c r="S135" s="529"/>
      <c r="T135" s="528"/>
      <c r="U135" s="514"/>
      <c r="V135" s="529"/>
      <c r="W135" s="525"/>
      <c r="X135" s="552"/>
      <c r="Y135" s="552"/>
      <c r="Z135" s="552"/>
      <c r="AA135" s="552"/>
      <c r="AB135" s="552"/>
      <c r="AC135" s="552"/>
      <c r="AD135" s="552"/>
      <c r="AE135" s="552"/>
      <c r="AF135" s="552"/>
      <c r="AG135" s="552"/>
      <c r="AH135" s="552"/>
    </row>
    <row r="136" spans="1:34" s="487" customFormat="1" ht="15" customHeight="1">
      <c r="A136" s="1152"/>
      <c r="B136" s="1152"/>
      <c r="C136" s="1152"/>
      <c r="D136" s="911"/>
      <c r="E136" s="911"/>
      <c r="F136" s="907"/>
      <c r="G136" s="907"/>
      <c r="H136" s="907"/>
      <c r="I136" s="903"/>
      <c r="J136" s="900"/>
      <c r="K136" s="910"/>
      <c r="L136" s="503"/>
      <c r="M136" s="515" t="s">
        <v>16</v>
      </c>
      <c r="N136" s="514"/>
      <c r="O136" s="510"/>
      <c r="P136" s="510"/>
      <c r="Q136" s="510"/>
      <c r="R136" s="538"/>
      <c r="S136" s="529"/>
      <c r="T136" s="528"/>
      <c r="U136" s="514"/>
      <c r="V136" s="529"/>
      <c r="W136" s="525"/>
      <c r="X136" s="552"/>
      <c r="Y136" s="552"/>
      <c r="Z136" s="552"/>
      <c r="AA136" s="552"/>
      <c r="AB136" s="552"/>
      <c r="AC136" s="552"/>
      <c r="AD136" s="552"/>
      <c r="AE136" s="552"/>
      <c r="AF136" s="552"/>
      <c r="AG136" s="552"/>
      <c r="AH136" s="552"/>
    </row>
    <row r="137" spans="1:34" s="487" customFormat="1" ht="15" customHeight="1">
      <c r="A137" s="1152"/>
      <c r="B137" s="1152"/>
      <c r="C137" s="911"/>
      <c r="D137" s="911"/>
      <c r="E137" s="911"/>
      <c r="F137" s="911"/>
      <c r="G137" s="916"/>
      <c r="H137" s="903"/>
      <c r="I137" s="914"/>
      <c r="J137" s="900"/>
      <c r="K137" s="915"/>
      <c r="L137" s="503"/>
      <c r="M137" s="514" t="s">
        <v>17</v>
      </c>
      <c r="N137" s="514"/>
      <c r="O137" s="510"/>
      <c r="P137" s="510"/>
      <c r="Q137" s="510"/>
      <c r="R137" s="538"/>
      <c r="S137" s="529"/>
      <c r="T137" s="528"/>
      <c r="U137" s="514"/>
      <c r="V137" s="529"/>
      <c r="W137" s="525"/>
      <c r="X137" s="552"/>
      <c r="Y137" s="552"/>
      <c r="Z137" s="552"/>
      <c r="AA137" s="552"/>
      <c r="AB137" s="552"/>
      <c r="AC137" s="552"/>
      <c r="AD137" s="552"/>
      <c r="AE137" s="552"/>
      <c r="AF137" s="552"/>
      <c r="AG137" s="552"/>
      <c r="AH137" s="552"/>
    </row>
    <row r="138" spans="1:34" s="487" customFormat="1" ht="15" customHeight="1">
      <c r="A138" s="1152"/>
      <c r="B138" s="911"/>
      <c r="C138" s="911"/>
      <c r="D138" s="911"/>
      <c r="E138" s="911"/>
      <c r="F138" s="911"/>
      <c r="G138" s="916"/>
      <c r="H138" s="903"/>
      <c r="I138" s="903"/>
      <c r="J138" s="900"/>
      <c r="K138" s="910"/>
      <c r="L138" s="503"/>
      <c r="M138" s="523" t="s">
        <v>18</v>
      </c>
      <c r="N138" s="514"/>
      <c r="O138" s="510"/>
      <c r="P138" s="510"/>
      <c r="Q138" s="510"/>
      <c r="R138" s="538"/>
      <c r="S138" s="529"/>
      <c r="T138" s="528"/>
      <c r="U138" s="514"/>
      <c r="V138" s="529"/>
      <c r="W138" s="525"/>
      <c r="X138" s="552"/>
      <c r="Y138" s="552"/>
      <c r="Z138" s="552"/>
      <c r="AA138" s="552"/>
      <c r="AB138" s="552"/>
      <c r="AC138" s="552"/>
      <c r="AD138" s="552"/>
      <c r="AE138" s="552"/>
      <c r="AF138" s="552"/>
      <c r="AG138" s="552"/>
      <c r="AH138" s="552"/>
    </row>
    <row r="139" spans="1:34" s="487" customFormat="1" ht="15" customHeight="1">
      <c r="A139" s="899"/>
      <c r="B139" s="899"/>
      <c r="C139" s="899"/>
      <c r="D139" s="899"/>
      <c r="E139" s="899"/>
      <c r="F139" s="899"/>
      <c r="G139" s="899"/>
      <c r="H139" s="899"/>
      <c r="I139" s="899"/>
      <c r="J139" s="899"/>
      <c r="K139" s="899"/>
      <c r="L139" s="457"/>
      <c r="M139" s="530" t="s">
        <v>294</v>
      </c>
      <c r="N139" s="514"/>
      <c r="O139" s="510"/>
      <c r="P139" s="510"/>
      <c r="Q139" s="510"/>
      <c r="R139" s="538"/>
      <c r="S139" s="529"/>
      <c r="T139" s="528"/>
      <c r="U139" s="514"/>
      <c r="V139" s="529"/>
      <c r="W139" s="525"/>
      <c r="X139" s="552"/>
      <c r="Y139" s="552"/>
      <c r="Z139" s="552"/>
      <c r="AA139" s="552"/>
      <c r="AB139" s="552"/>
      <c r="AC139" s="552"/>
      <c r="AD139" s="552"/>
      <c r="AE139" s="552"/>
      <c r="AF139" s="552"/>
      <c r="AG139" s="552"/>
      <c r="AH139" s="552"/>
    </row>
    <row r="140" spans="1:34" ht="17.100000000000001" customHeight="1">
      <c r="X140" s="175"/>
      <c r="Y140" s="175"/>
      <c r="Z140" s="175"/>
      <c r="AA140" s="175"/>
      <c r="AB140" s="175"/>
      <c r="AC140" s="175"/>
      <c r="AD140" s="175"/>
      <c r="AE140" s="175"/>
      <c r="AF140" s="175"/>
      <c r="AG140" s="175"/>
      <c r="AH140" s="175"/>
    </row>
    <row r="141" spans="1:34" s="35" customFormat="1" ht="17.100000000000001" customHeight="1">
      <c r="G141" s="35" t="s">
        <v>12</v>
      </c>
      <c r="I141" s="35" t="s">
        <v>178</v>
      </c>
      <c r="V141" s="130"/>
      <c r="X141" s="187"/>
      <c r="Y141" s="187"/>
      <c r="Z141" s="187"/>
      <c r="AA141" s="187"/>
      <c r="AB141" s="187"/>
      <c r="AC141" s="187"/>
      <c r="AD141" s="187"/>
      <c r="AE141" s="187"/>
      <c r="AF141" s="187"/>
      <c r="AG141" s="187"/>
      <c r="AH141" s="187"/>
    </row>
    <row r="142" spans="1:34" ht="17.100000000000001" customHeight="1">
      <c r="T142" s="94"/>
      <c r="U142" s="43"/>
      <c r="X142" s="175"/>
      <c r="Y142" s="175"/>
      <c r="Z142" s="175"/>
      <c r="AA142" s="175"/>
      <c r="AB142" s="175"/>
      <c r="AC142" s="175"/>
      <c r="AD142" s="175"/>
      <c r="AE142" s="175"/>
      <c r="AF142" s="175"/>
      <c r="AG142" s="175"/>
      <c r="AH142" s="175"/>
    </row>
    <row r="143" spans="1:34" s="488" customFormat="1" ht="22.5">
      <c r="A143" s="1152">
        <v>1</v>
      </c>
      <c r="B143" s="923"/>
      <c r="C143" s="923"/>
      <c r="D143" s="923"/>
      <c r="E143" s="924"/>
      <c r="F143" s="925"/>
      <c r="G143" s="925"/>
      <c r="H143" s="925"/>
      <c r="I143" s="926"/>
      <c r="J143" s="921"/>
      <c r="K143" s="928"/>
      <c r="L143" s="558">
        <f>mergeValue(A143)</f>
        <v>1</v>
      </c>
      <c r="M143" s="606" t="s">
        <v>19</v>
      </c>
      <c r="N143" s="545"/>
      <c r="O143" s="1195"/>
      <c r="P143" s="1195"/>
      <c r="Q143" s="1195"/>
      <c r="R143" s="1195"/>
      <c r="S143" s="1195"/>
      <c r="T143" s="1195"/>
      <c r="U143" s="1195"/>
      <c r="V143" s="1195"/>
      <c r="W143" s="595" t="s">
        <v>637</v>
      </c>
      <c r="X143" s="550"/>
      <c r="Y143" s="550"/>
      <c r="Z143" s="550"/>
      <c r="AA143" s="550"/>
      <c r="AB143" s="550"/>
      <c r="AC143" s="550"/>
      <c r="AD143" s="550"/>
      <c r="AE143" s="550"/>
      <c r="AF143" s="550"/>
      <c r="AG143" s="550"/>
      <c r="AH143" s="550"/>
    </row>
    <row r="144" spans="1:34" s="488" customFormat="1" ht="22.5">
      <c r="A144" s="1152"/>
      <c r="B144" s="1152">
        <v>1</v>
      </c>
      <c r="C144" s="923"/>
      <c r="D144" s="923"/>
      <c r="E144" s="925"/>
      <c r="F144" s="925"/>
      <c r="G144" s="925"/>
      <c r="H144" s="925"/>
      <c r="I144" s="920"/>
      <c r="J144" s="919"/>
      <c r="K144" s="922"/>
      <c r="L144" s="558" t="str">
        <f>mergeValue(A144) &amp;"."&amp; mergeValue(B144)</f>
        <v>1.1</v>
      </c>
      <c r="M144" s="511" t="s">
        <v>15</v>
      </c>
      <c r="N144" s="545"/>
      <c r="O144" s="1195"/>
      <c r="P144" s="1195"/>
      <c r="Q144" s="1195"/>
      <c r="R144" s="1195"/>
      <c r="S144" s="1195"/>
      <c r="T144" s="1195"/>
      <c r="U144" s="1195"/>
      <c r="V144" s="1195"/>
      <c r="W144" s="595" t="s">
        <v>459</v>
      </c>
      <c r="X144" s="550"/>
      <c r="Y144" s="550"/>
      <c r="Z144" s="550"/>
      <c r="AA144" s="550"/>
      <c r="AB144" s="550"/>
      <c r="AC144" s="550"/>
      <c r="AD144" s="550"/>
      <c r="AE144" s="550"/>
      <c r="AF144" s="550"/>
      <c r="AG144" s="550"/>
      <c r="AH144" s="550"/>
    </row>
    <row r="145" spans="1:35" s="488" customFormat="1" ht="22.5">
      <c r="A145" s="1152"/>
      <c r="B145" s="1152"/>
      <c r="C145" s="1152">
        <v>1</v>
      </c>
      <c r="D145" s="923"/>
      <c r="E145" s="925"/>
      <c r="F145" s="925"/>
      <c r="G145" s="925"/>
      <c r="H145" s="925"/>
      <c r="I145" s="927"/>
      <c r="J145" s="919"/>
      <c r="K145" s="922"/>
      <c r="L145" s="558" t="str">
        <f>mergeValue(A145) &amp;"."&amp; mergeValue(B145)&amp;"."&amp; mergeValue(C145)</f>
        <v>1.1.1</v>
      </c>
      <c r="M145" s="512" t="s">
        <v>6</v>
      </c>
      <c r="N145" s="545"/>
      <c r="O145" s="1195"/>
      <c r="P145" s="1195"/>
      <c r="Q145" s="1195"/>
      <c r="R145" s="1195"/>
      <c r="S145" s="1195"/>
      <c r="T145" s="1195"/>
      <c r="U145" s="1195"/>
      <c r="V145" s="1195"/>
      <c r="W145" s="595" t="s">
        <v>612</v>
      </c>
      <c r="X145" s="550"/>
      <c r="Y145" s="550"/>
      <c r="Z145" s="550"/>
      <c r="AA145" s="550"/>
      <c r="AB145" s="550"/>
      <c r="AC145" s="550"/>
      <c r="AD145" s="550"/>
      <c r="AE145" s="550"/>
      <c r="AF145" s="550"/>
      <c r="AG145" s="550"/>
      <c r="AH145" s="550"/>
    </row>
    <row r="146" spans="1:35" s="488" customFormat="1" ht="22.5">
      <c r="A146" s="1152"/>
      <c r="B146" s="1152"/>
      <c r="C146" s="1152"/>
      <c r="D146" s="1152">
        <v>1</v>
      </c>
      <c r="E146" s="925"/>
      <c r="F146" s="925"/>
      <c r="G146" s="925"/>
      <c r="H146" s="925"/>
      <c r="I146" s="927"/>
      <c r="J146" s="919"/>
      <c r="K146" s="922"/>
      <c r="L146" s="558" t="str">
        <f>mergeValue(A146) &amp;"."&amp; mergeValue(B146)&amp;"."&amp; mergeValue(C146)&amp;"."&amp; mergeValue(D146)</f>
        <v>1.1.1.1</v>
      </c>
      <c r="M146" s="513" t="s">
        <v>21</v>
      </c>
      <c r="N146" s="545"/>
      <c r="O146" s="1195"/>
      <c r="P146" s="1195"/>
      <c r="Q146" s="1195"/>
      <c r="R146" s="1195"/>
      <c r="S146" s="1195"/>
      <c r="T146" s="1195"/>
      <c r="U146" s="1195"/>
      <c r="V146" s="1195"/>
      <c r="W146" s="595" t="s">
        <v>613</v>
      </c>
      <c r="X146" s="550"/>
      <c r="Y146" s="550"/>
      <c r="Z146" s="550"/>
      <c r="AA146" s="550"/>
      <c r="AB146" s="550"/>
      <c r="AC146" s="550"/>
      <c r="AD146" s="550"/>
      <c r="AE146" s="550"/>
      <c r="AF146" s="550"/>
      <c r="AG146" s="550"/>
      <c r="AH146" s="550"/>
    </row>
    <row r="147" spans="1:35" s="488" customFormat="1" ht="11.25" hidden="1" customHeight="1">
      <c r="A147" s="1152"/>
      <c r="B147" s="1152"/>
      <c r="C147" s="1152"/>
      <c r="D147" s="1152"/>
      <c r="E147" s="1152">
        <v>1</v>
      </c>
      <c r="F147" s="925"/>
      <c r="G147" s="925"/>
      <c r="H147" s="923">
        <v>1</v>
      </c>
      <c r="I147" s="1152">
        <v>1</v>
      </c>
      <c r="J147" s="925"/>
      <c r="K147" s="930"/>
      <c r="L147" s="558"/>
      <c r="M147" s="519"/>
      <c r="N147" s="546"/>
      <c r="O147" s="596"/>
      <c r="P147" s="596"/>
      <c r="Q147" s="596"/>
      <c r="R147" s="596"/>
      <c r="S147" s="596"/>
      <c r="T147" s="596"/>
      <c r="U147" s="596"/>
      <c r="V147" s="473"/>
      <c r="W147" s="524"/>
      <c r="X147" s="550"/>
      <c r="Y147" s="550"/>
      <c r="Z147" s="550"/>
      <c r="AA147" s="550"/>
      <c r="AB147" s="550"/>
      <c r="AC147" s="550"/>
      <c r="AD147" s="550"/>
      <c r="AE147" s="550"/>
      <c r="AF147" s="550"/>
      <c r="AG147" s="550"/>
      <c r="AH147" s="550"/>
    </row>
    <row r="148" spans="1:35" s="488" customFormat="1" ht="90">
      <c r="A148" s="1152"/>
      <c r="B148" s="1152"/>
      <c r="C148" s="1152"/>
      <c r="D148" s="1152"/>
      <c r="E148" s="1152"/>
      <c r="F148" s="1152">
        <v>1</v>
      </c>
      <c r="G148" s="923"/>
      <c r="H148" s="923"/>
      <c r="I148" s="1152"/>
      <c r="J148" s="1152">
        <v>1</v>
      </c>
      <c r="K148" s="931"/>
      <c r="L148" s="558" t="str">
        <f>mergeValue(A148) &amp;"."&amp; mergeValue(B148)&amp;"."&amp; mergeValue(C148)&amp;"."&amp; mergeValue(D148)&amp;"."&amp;  mergeValue(F148)</f>
        <v>1.1.1.1.1</v>
      </c>
      <c r="M148" s="520" t="s">
        <v>9</v>
      </c>
      <c r="N148" s="546"/>
      <c r="O148" s="1154"/>
      <c r="P148" s="1154"/>
      <c r="Q148" s="1154"/>
      <c r="R148" s="1154"/>
      <c r="S148" s="1154"/>
      <c r="T148" s="1154"/>
      <c r="U148" s="1154"/>
      <c r="V148" s="1154"/>
      <c r="W148" s="595" t="s">
        <v>614</v>
      </c>
      <c r="X148" s="550"/>
      <c r="Y148" s="554" t="str">
        <f>strCheckUnique(Z148:Z151)</f>
        <v/>
      </c>
      <c r="Z148" s="550"/>
      <c r="AA148" s="554"/>
      <c r="AB148" s="550"/>
      <c r="AC148" s="550"/>
      <c r="AD148" s="550"/>
      <c r="AE148" s="550"/>
      <c r="AF148" s="550"/>
      <c r="AG148" s="550"/>
      <c r="AH148" s="550"/>
    </row>
    <row r="149" spans="1:35" s="488" customFormat="1" ht="188.25" customHeight="1">
      <c r="A149" s="1152"/>
      <c r="B149" s="1152"/>
      <c r="C149" s="1152"/>
      <c r="D149" s="1152"/>
      <c r="E149" s="1152"/>
      <c r="F149" s="1152"/>
      <c r="G149" s="923">
        <v>1</v>
      </c>
      <c r="H149" s="923"/>
      <c r="I149" s="1152"/>
      <c r="J149" s="1152"/>
      <c r="K149" s="931">
        <v>1</v>
      </c>
      <c r="L149" s="558" t="str">
        <f>mergeValue(A149) &amp;"."&amp; mergeValue(B149)&amp;"."&amp; mergeValue(C149)&amp;"."&amp; mergeValue(D149)&amp;"."&amp; mergeValue(F149)&amp;"."&amp; mergeValue(G149)</f>
        <v>1.1.1.1.1.1</v>
      </c>
      <c r="M149" s="1034"/>
      <c r="N149" s="551"/>
      <c r="O149" s="527"/>
      <c r="P149" s="527"/>
      <c r="Q149" s="1059"/>
      <c r="R149" s="1187"/>
      <c r="S149" s="1159" t="s">
        <v>81</v>
      </c>
      <c r="T149" s="1187"/>
      <c r="U149" s="1159" t="s">
        <v>82</v>
      </c>
      <c r="V149" s="543"/>
      <c r="W149" s="1151" t="s">
        <v>638</v>
      </c>
      <c r="X149" s="550" t="str">
        <f>strCheckDate(O150:V150)</f>
        <v/>
      </c>
      <c r="Y149" s="554"/>
      <c r="Z149" s="554" t="str">
        <f>IF(M149="","",M149 )</f>
        <v/>
      </c>
      <c r="AA149" s="554"/>
      <c r="AB149" s="554"/>
      <c r="AC149" s="554"/>
      <c r="AD149" s="550"/>
      <c r="AE149" s="550"/>
      <c r="AF149" s="550"/>
      <c r="AG149" s="550"/>
      <c r="AH149" s="550"/>
    </row>
    <row r="150" spans="1:35" s="488" customFormat="1" ht="0.2" customHeight="1">
      <c r="A150" s="1152"/>
      <c r="B150" s="1152"/>
      <c r="C150" s="1152"/>
      <c r="D150" s="1152"/>
      <c r="E150" s="1152"/>
      <c r="F150" s="1152"/>
      <c r="G150" s="923"/>
      <c r="H150" s="923"/>
      <c r="I150" s="1152"/>
      <c r="J150" s="1152"/>
      <c r="K150" s="931"/>
      <c r="L150" s="565"/>
      <c r="M150" s="611"/>
      <c r="N150" s="551"/>
      <c r="O150" s="527"/>
      <c r="P150" s="527"/>
      <c r="Q150" s="549" t="str">
        <f>R149 &amp; "-" &amp; T149</f>
        <v>-</v>
      </c>
      <c r="R150" s="1158"/>
      <c r="S150" s="1159"/>
      <c r="T150" s="1158"/>
      <c r="U150" s="1159"/>
      <c r="V150" s="543"/>
      <c r="W150" s="1151"/>
      <c r="X150" s="550"/>
      <c r="Y150" s="550"/>
      <c r="Z150" s="550"/>
      <c r="AA150" s="550"/>
      <c r="AB150" s="550"/>
      <c r="AC150" s="550"/>
      <c r="AD150" s="550"/>
      <c r="AE150" s="550"/>
      <c r="AF150" s="550"/>
      <c r="AG150" s="550"/>
      <c r="AH150" s="550"/>
    </row>
    <row r="151" spans="1:35" s="487" customFormat="1" ht="15" customHeight="1">
      <c r="A151" s="1152"/>
      <c r="B151" s="1152"/>
      <c r="C151" s="1152"/>
      <c r="D151" s="1152"/>
      <c r="E151" s="1152"/>
      <c r="F151" s="1152"/>
      <c r="G151" s="925"/>
      <c r="H151" s="923"/>
      <c r="I151" s="1152"/>
      <c r="J151" s="1152"/>
      <c r="K151" s="930"/>
      <c r="L151" s="503"/>
      <c r="M151" s="521" t="s">
        <v>24</v>
      </c>
      <c r="N151" s="516"/>
      <c r="O151" s="510"/>
      <c r="P151" s="510"/>
      <c r="Q151" s="510"/>
      <c r="R151" s="538"/>
      <c r="S151" s="529"/>
      <c r="T151" s="528"/>
      <c r="U151" s="516"/>
      <c r="V151" s="525"/>
      <c r="W151" s="1151"/>
      <c r="X151" s="552"/>
      <c r="Y151" s="552"/>
      <c r="Z151" s="552"/>
      <c r="AA151" s="552"/>
      <c r="AB151" s="552"/>
      <c r="AC151" s="552"/>
      <c r="AD151" s="552"/>
      <c r="AE151" s="552"/>
      <c r="AF151" s="552"/>
      <c r="AG151" s="552"/>
      <c r="AH151" s="552"/>
    </row>
    <row r="152" spans="1:35" s="487" customFormat="1" ht="15" customHeight="1">
      <c r="A152" s="1152"/>
      <c r="B152" s="1152"/>
      <c r="C152" s="1152"/>
      <c r="D152" s="1152"/>
      <c r="E152" s="1152"/>
      <c r="F152" s="925"/>
      <c r="G152" s="925"/>
      <c r="H152" s="923"/>
      <c r="I152" s="1152"/>
      <c r="J152" s="925"/>
      <c r="K152" s="930"/>
      <c r="L152" s="503"/>
      <c r="M152" s="516" t="s">
        <v>10</v>
      </c>
      <c r="N152" s="515"/>
      <c r="O152" s="510"/>
      <c r="P152" s="510"/>
      <c r="Q152" s="510"/>
      <c r="R152" s="538"/>
      <c r="S152" s="529"/>
      <c r="T152" s="528"/>
      <c r="U152" s="515"/>
      <c r="V152" s="529"/>
      <c r="W152" s="525"/>
      <c r="X152" s="552"/>
      <c r="Y152" s="552"/>
      <c r="Z152" s="552"/>
      <c r="AA152" s="552"/>
      <c r="AB152" s="552"/>
      <c r="AC152" s="552"/>
      <c r="AD152" s="552"/>
      <c r="AE152" s="552"/>
      <c r="AF152" s="552"/>
      <c r="AG152" s="552"/>
      <c r="AH152" s="552"/>
    </row>
    <row r="153" spans="1:35" s="487" customFormat="1" ht="15" hidden="1" customHeight="1">
      <c r="A153" s="1152"/>
      <c r="B153" s="1152"/>
      <c r="C153" s="1152"/>
      <c r="D153" s="1152"/>
      <c r="E153" s="929"/>
      <c r="F153" s="925"/>
      <c r="G153" s="925"/>
      <c r="H153" s="925"/>
      <c r="I153" s="921"/>
      <c r="J153" s="918"/>
      <c r="K153" s="928"/>
      <c r="L153" s="503"/>
      <c r="M153" s="516"/>
      <c r="N153" s="516"/>
      <c r="O153" s="516"/>
      <c r="P153" s="516"/>
      <c r="Q153" s="516"/>
      <c r="R153" s="516"/>
      <c r="S153" s="516"/>
      <c r="T153" s="516"/>
      <c r="U153" s="516"/>
      <c r="V153" s="529"/>
      <c r="W153" s="525"/>
      <c r="X153" s="552"/>
      <c r="Y153" s="552"/>
      <c r="Z153" s="552"/>
      <c r="AA153" s="552"/>
      <c r="AB153" s="552"/>
      <c r="AC153" s="552"/>
      <c r="AD153" s="552"/>
      <c r="AE153" s="552"/>
      <c r="AF153" s="552"/>
      <c r="AG153" s="552"/>
      <c r="AH153" s="552"/>
      <c r="AI153" s="552"/>
    </row>
    <row r="154" spans="1:35" s="487" customFormat="1" ht="15" customHeight="1">
      <c r="A154" s="1152"/>
      <c r="B154" s="1152"/>
      <c r="C154" s="1152"/>
      <c r="D154" s="929"/>
      <c r="E154" s="929"/>
      <c r="F154" s="925"/>
      <c r="G154" s="925"/>
      <c r="H154" s="925"/>
      <c r="I154" s="921"/>
      <c r="J154" s="918"/>
      <c r="K154" s="928"/>
      <c r="L154" s="503"/>
      <c r="M154" s="515" t="s">
        <v>16</v>
      </c>
      <c r="N154" s="514"/>
      <c r="O154" s="510"/>
      <c r="P154" s="510"/>
      <c r="Q154" s="510"/>
      <c r="R154" s="538"/>
      <c r="S154" s="529"/>
      <c r="T154" s="528"/>
      <c r="U154" s="514"/>
      <c r="V154" s="529"/>
      <c r="W154" s="525"/>
      <c r="X154" s="552"/>
      <c r="Y154" s="552"/>
      <c r="Z154" s="552"/>
      <c r="AA154" s="552"/>
      <c r="AB154" s="552"/>
      <c r="AC154" s="552"/>
      <c r="AD154" s="552"/>
      <c r="AE154" s="552"/>
      <c r="AF154" s="552"/>
      <c r="AG154" s="552"/>
      <c r="AH154" s="552"/>
    </row>
    <row r="155" spans="1:35" s="487" customFormat="1" ht="15" customHeight="1">
      <c r="A155" s="1152"/>
      <c r="B155" s="1152"/>
      <c r="C155" s="929"/>
      <c r="D155" s="929"/>
      <c r="E155" s="929"/>
      <c r="F155" s="929"/>
      <c r="G155" s="934"/>
      <c r="H155" s="921"/>
      <c r="I155" s="932"/>
      <c r="J155" s="918"/>
      <c r="K155" s="933"/>
      <c r="L155" s="503"/>
      <c r="M155" s="514" t="s">
        <v>17</v>
      </c>
      <c r="N155" s="514"/>
      <c r="O155" s="510"/>
      <c r="P155" s="510"/>
      <c r="Q155" s="510"/>
      <c r="R155" s="538"/>
      <c r="S155" s="529"/>
      <c r="T155" s="528"/>
      <c r="U155" s="514"/>
      <c r="V155" s="529"/>
      <c r="W155" s="525"/>
      <c r="X155" s="552"/>
      <c r="Y155" s="552"/>
      <c r="Z155" s="552"/>
      <c r="AA155" s="552"/>
      <c r="AB155" s="552"/>
      <c r="AC155" s="552"/>
      <c r="AD155" s="552"/>
      <c r="AE155" s="552"/>
      <c r="AF155" s="552"/>
      <c r="AG155" s="552"/>
      <c r="AH155" s="552"/>
    </row>
    <row r="156" spans="1:35" s="487" customFormat="1" ht="15" customHeight="1">
      <c r="A156" s="1152"/>
      <c r="B156" s="929"/>
      <c r="C156" s="929"/>
      <c r="D156" s="929"/>
      <c r="E156" s="929"/>
      <c r="F156" s="929"/>
      <c r="G156" s="934"/>
      <c r="H156" s="921"/>
      <c r="I156" s="921"/>
      <c r="J156" s="918"/>
      <c r="K156" s="928"/>
      <c r="L156" s="503"/>
      <c r="M156" s="523" t="s">
        <v>18</v>
      </c>
      <c r="N156" s="514"/>
      <c r="O156" s="510"/>
      <c r="P156" s="510"/>
      <c r="Q156" s="510"/>
      <c r="R156" s="538"/>
      <c r="S156" s="529"/>
      <c r="T156" s="528"/>
      <c r="U156" s="514"/>
      <c r="V156" s="529"/>
      <c r="W156" s="525"/>
      <c r="X156" s="552"/>
      <c r="Y156" s="552"/>
      <c r="Z156" s="552"/>
      <c r="AA156" s="552"/>
      <c r="AB156" s="552"/>
      <c r="AC156" s="552"/>
      <c r="AD156" s="552"/>
      <c r="AE156" s="552"/>
      <c r="AF156" s="552"/>
      <c r="AG156" s="552"/>
      <c r="AH156" s="552"/>
    </row>
    <row r="157" spans="1:35" s="487" customFormat="1" ht="15" customHeight="1">
      <c r="A157" s="917"/>
      <c r="B157" s="917"/>
      <c r="C157" s="917"/>
      <c r="D157" s="917"/>
      <c r="E157" s="917"/>
      <c r="F157" s="917"/>
      <c r="G157" s="917"/>
      <c r="H157" s="917"/>
      <c r="I157" s="917"/>
      <c r="J157" s="917"/>
      <c r="K157" s="917"/>
      <c r="L157" s="503"/>
      <c r="M157" s="530" t="s">
        <v>294</v>
      </c>
      <c r="N157" s="514"/>
      <c r="O157" s="510"/>
      <c r="P157" s="510"/>
      <c r="Q157" s="510"/>
      <c r="R157" s="538"/>
      <c r="S157" s="529"/>
      <c r="T157" s="528"/>
      <c r="U157" s="514"/>
      <c r="V157" s="529"/>
      <c r="W157" s="525"/>
      <c r="X157" s="552"/>
      <c r="Y157" s="552"/>
      <c r="Z157" s="552"/>
      <c r="AA157" s="552"/>
      <c r="AB157" s="552"/>
      <c r="AC157" s="552"/>
      <c r="AD157" s="552"/>
      <c r="AE157" s="552"/>
      <c r="AF157" s="552"/>
      <c r="AG157" s="552"/>
      <c r="AH157" s="552"/>
    </row>
    <row r="158" spans="1:35" ht="17.100000000000001" customHeight="1">
      <c r="X158" s="175"/>
      <c r="Y158" s="175"/>
      <c r="Z158" s="175"/>
      <c r="AA158" s="175"/>
      <c r="AB158" s="175"/>
      <c r="AC158" s="175"/>
      <c r="AD158" s="175"/>
      <c r="AE158" s="175"/>
      <c r="AF158" s="175"/>
      <c r="AG158" s="175"/>
      <c r="AH158" s="175"/>
    </row>
    <row r="159" spans="1:35" s="35" customFormat="1" ht="17.100000000000001" customHeight="1">
      <c r="G159" s="35" t="s">
        <v>12</v>
      </c>
      <c r="I159" s="35" t="s">
        <v>179</v>
      </c>
      <c r="V159" s="130"/>
      <c r="X159" s="187"/>
      <c r="Y159" s="187"/>
      <c r="Z159" s="187"/>
      <c r="AA159" s="187"/>
      <c r="AB159" s="187"/>
      <c r="AC159" s="187"/>
      <c r="AD159" s="187"/>
      <c r="AE159" s="187"/>
      <c r="AF159" s="187"/>
      <c r="AG159" s="187"/>
      <c r="AH159" s="187"/>
    </row>
    <row r="160" spans="1:35" ht="17.100000000000001" customHeight="1">
      <c r="T160" s="94"/>
      <c r="U160" s="43"/>
      <c r="X160" s="175"/>
      <c r="Y160" s="175"/>
      <c r="Z160" s="175"/>
      <c r="AA160" s="175"/>
      <c r="AB160" s="175"/>
      <c r="AC160" s="175"/>
      <c r="AD160" s="175"/>
      <c r="AE160" s="175"/>
      <c r="AF160" s="175"/>
      <c r="AG160" s="175"/>
      <c r="AH160" s="175"/>
    </row>
    <row r="161" spans="1:33" s="488" customFormat="1" ht="22.5">
      <c r="A161" s="1152">
        <v>1</v>
      </c>
      <c r="B161" s="866"/>
      <c r="C161" s="866"/>
      <c r="D161" s="866"/>
      <c r="E161" s="867"/>
      <c r="F161" s="868"/>
      <c r="G161" s="868"/>
      <c r="H161" s="868"/>
      <c r="I161" s="869"/>
      <c r="J161" s="864"/>
      <c r="K161" s="871"/>
      <c r="L161" s="558">
        <f>mergeValue(A161)</f>
        <v>1</v>
      </c>
      <c r="M161" s="606" t="s">
        <v>19</v>
      </c>
      <c r="N161" s="545"/>
      <c r="O161" s="1245"/>
      <c r="P161" s="1246"/>
      <c r="Q161" s="1246"/>
      <c r="R161" s="1246"/>
      <c r="S161" s="1246"/>
      <c r="T161" s="1246"/>
      <c r="U161" s="1246"/>
      <c r="V161" s="1247"/>
      <c r="W161" s="595" t="s">
        <v>458</v>
      </c>
      <c r="X161" s="550"/>
      <c r="Y161" s="550"/>
      <c r="Z161" s="550"/>
      <c r="AA161" s="550"/>
      <c r="AB161" s="550"/>
      <c r="AC161" s="550"/>
      <c r="AD161" s="550"/>
      <c r="AE161" s="550"/>
      <c r="AF161" s="550"/>
      <c r="AG161" s="550"/>
    </row>
    <row r="162" spans="1:33" s="488" customFormat="1" ht="22.5">
      <c r="A162" s="1152"/>
      <c r="B162" s="1152">
        <v>1</v>
      </c>
      <c r="C162" s="866"/>
      <c r="D162" s="866"/>
      <c r="E162" s="868"/>
      <c r="F162" s="868"/>
      <c r="G162" s="868"/>
      <c r="H162" s="868"/>
      <c r="I162" s="863"/>
      <c r="J162" s="862"/>
      <c r="K162" s="865"/>
      <c r="L162" s="558" t="str">
        <f>mergeValue(A162) &amp;"."&amp; mergeValue(B162)</f>
        <v>1.1</v>
      </c>
      <c r="M162" s="511" t="s">
        <v>15</v>
      </c>
      <c r="N162" s="545"/>
      <c r="O162" s="1245"/>
      <c r="P162" s="1246"/>
      <c r="Q162" s="1246"/>
      <c r="R162" s="1246"/>
      <c r="S162" s="1246"/>
      <c r="T162" s="1246"/>
      <c r="U162" s="1246"/>
      <c r="V162" s="1247"/>
      <c r="W162" s="595" t="s">
        <v>459</v>
      </c>
      <c r="X162" s="550"/>
      <c r="Y162" s="550"/>
      <c r="Z162" s="550"/>
      <c r="AA162" s="550"/>
      <c r="AB162" s="550"/>
      <c r="AC162" s="550"/>
      <c r="AD162" s="550"/>
      <c r="AE162" s="550"/>
      <c r="AF162" s="550"/>
      <c r="AG162" s="550"/>
    </row>
    <row r="163" spans="1:33" s="488" customFormat="1" ht="22.5">
      <c r="A163" s="1152"/>
      <c r="B163" s="1152"/>
      <c r="C163" s="1152">
        <v>1</v>
      </c>
      <c r="D163" s="866"/>
      <c r="E163" s="868"/>
      <c r="F163" s="868"/>
      <c r="G163" s="868"/>
      <c r="H163" s="868"/>
      <c r="I163" s="870"/>
      <c r="J163" s="862"/>
      <c r="K163" s="865"/>
      <c r="L163" s="558" t="str">
        <f>mergeValue(A163) &amp;"."&amp; mergeValue(B163)&amp;"."&amp; mergeValue(C163)</f>
        <v>1.1.1</v>
      </c>
      <c r="M163" s="512" t="s">
        <v>6</v>
      </c>
      <c r="N163" s="545"/>
      <c r="O163" s="1245"/>
      <c r="P163" s="1246"/>
      <c r="Q163" s="1246"/>
      <c r="R163" s="1246"/>
      <c r="S163" s="1246"/>
      <c r="T163" s="1246"/>
      <c r="U163" s="1246"/>
      <c r="V163" s="1247"/>
      <c r="W163" s="595" t="s">
        <v>612</v>
      </c>
      <c r="X163" s="550"/>
      <c r="Y163" s="550"/>
      <c r="Z163" s="550"/>
      <c r="AA163" s="550"/>
      <c r="AB163" s="550"/>
      <c r="AC163" s="550"/>
      <c r="AD163" s="550"/>
      <c r="AE163" s="550"/>
      <c r="AF163" s="550"/>
      <c r="AG163" s="550"/>
    </row>
    <row r="164" spans="1:33" s="488" customFormat="1" ht="22.5">
      <c r="A164" s="1152"/>
      <c r="B164" s="1152"/>
      <c r="C164" s="1152"/>
      <c r="D164" s="1152">
        <v>1</v>
      </c>
      <c r="E164" s="868"/>
      <c r="F164" s="868"/>
      <c r="G164" s="868"/>
      <c r="H164" s="868"/>
      <c r="I164" s="870"/>
      <c r="J164" s="862"/>
      <c r="K164" s="865"/>
      <c r="L164" s="558" t="str">
        <f>mergeValue(A164) &amp;"."&amp; mergeValue(B164)&amp;"."&amp; mergeValue(C164)&amp;"."&amp; mergeValue(D164)</f>
        <v>1.1.1.1</v>
      </c>
      <c r="M164" s="513" t="s">
        <v>21</v>
      </c>
      <c r="N164" s="545"/>
      <c r="O164" s="1245"/>
      <c r="P164" s="1246"/>
      <c r="Q164" s="1246"/>
      <c r="R164" s="1246"/>
      <c r="S164" s="1246"/>
      <c r="T164" s="1246"/>
      <c r="U164" s="1246"/>
      <c r="V164" s="1247"/>
      <c r="W164" s="595" t="s">
        <v>613</v>
      </c>
      <c r="X164" s="550"/>
      <c r="Y164" s="550"/>
      <c r="Z164" s="550"/>
      <c r="AA164" s="550"/>
      <c r="AB164" s="550"/>
      <c r="AC164" s="550"/>
      <c r="AD164" s="550"/>
      <c r="AE164" s="550"/>
      <c r="AF164" s="550"/>
      <c r="AG164" s="550"/>
    </row>
    <row r="165" spans="1:33" s="488" customFormat="1" ht="101.25">
      <c r="A165" s="1152"/>
      <c r="B165" s="1152"/>
      <c r="C165" s="1152"/>
      <c r="D165" s="1152"/>
      <c r="E165" s="1152">
        <v>1</v>
      </c>
      <c r="F165" s="868"/>
      <c r="G165" s="868"/>
      <c r="H165" s="866">
        <v>1</v>
      </c>
      <c r="I165" s="1152">
        <v>1</v>
      </c>
      <c r="J165" s="868"/>
      <c r="K165" s="873"/>
      <c r="L165" s="558" t="str">
        <f>mergeValue(A165) &amp;"."&amp; mergeValue(B165)&amp;"."&amp; mergeValue(C165)&amp;"."&amp; mergeValue(D165)&amp;"."&amp; mergeValue(E165)</f>
        <v>1.1.1.1.1</v>
      </c>
      <c r="M165" s="519" t="s">
        <v>8</v>
      </c>
      <c r="N165" s="546"/>
      <c r="O165" s="1155"/>
      <c r="P165" s="1156"/>
      <c r="Q165" s="1156"/>
      <c r="R165" s="1156"/>
      <c r="S165" s="1156"/>
      <c r="T165" s="1156"/>
      <c r="U165" s="1156"/>
      <c r="V165" s="1157"/>
      <c r="W165" s="595" t="s">
        <v>617</v>
      </c>
      <c r="X165" s="550"/>
      <c r="Y165" s="550"/>
      <c r="Z165" s="550"/>
      <c r="AA165" s="550"/>
      <c r="AB165" s="550"/>
      <c r="AC165" s="550"/>
      <c r="AD165" s="550"/>
      <c r="AE165" s="550"/>
      <c r="AF165" s="550"/>
      <c r="AG165" s="550"/>
    </row>
    <row r="166" spans="1:33" s="488" customFormat="1" ht="90">
      <c r="A166" s="1152"/>
      <c r="B166" s="1152"/>
      <c r="C166" s="1152"/>
      <c r="D166" s="1152"/>
      <c r="E166" s="1152"/>
      <c r="F166" s="1152">
        <v>1</v>
      </c>
      <c r="G166" s="866"/>
      <c r="H166" s="866"/>
      <c r="I166" s="1152"/>
      <c r="J166" s="1152">
        <v>1</v>
      </c>
      <c r="K166" s="874"/>
      <c r="L166" s="558" t="str">
        <f>mergeValue(A166) &amp;"."&amp; mergeValue(B166)&amp;"."&amp; mergeValue(C166)&amp;"."&amp; mergeValue(D166)&amp;"."&amp; mergeValue(E166)&amp;"."&amp; mergeValue(F166)</f>
        <v>1.1.1.1.1.1</v>
      </c>
      <c r="M166" s="520" t="s">
        <v>9</v>
      </c>
      <c r="N166" s="546"/>
      <c r="O166" s="1155"/>
      <c r="P166" s="1156"/>
      <c r="Q166" s="1156"/>
      <c r="R166" s="1156"/>
      <c r="S166" s="1156"/>
      <c r="T166" s="1156"/>
      <c r="U166" s="1156"/>
      <c r="V166" s="1157"/>
      <c r="W166" s="595" t="s">
        <v>615</v>
      </c>
      <c r="X166" s="550"/>
      <c r="Y166" s="554" t="str">
        <f>strCheckUnique(Z166:Z169)</f>
        <v/>
      </c>
      <c r="Z166" s="550"/>
      <c r="AA166" s="554" t="str">
        <f>IF(O166="","",O166 &amp; ":_")</f>
        <v/>
      </c>
      <c r="AB166" s="550"/>
      <c r="AC166" s="550"/>
      <c r="AD166" s="550"/>
      <c r="AE166" s="550"/>
      <c r="AF166" s="550"/>
      <c r="AG166" s="550"/>
    </row>
    <row r="167" spans="1:33" s="488" customFormat="1" ht="188.25" customHeight="1">
      <c r="A167" s="1152"/>
      <c r="B167" s="1152"/>
      <c r="C167" s="1152"/>
      <c r="D167" s="1152"/>
      <c r="E167" s="1152"/>
      <c r="F167" s="1152"/>
      <c r="G167" s="866">
        <v>1</v>
      </c>
      <c r="H167" s="866"/>
      <c r="I167" s="1152"/>
      <c r="J167" s="1152"/>
      <c r="K167" s="874">
        <v>1</v>
      </c>
      <c r="L167" s="558" t="str">
        <f>mergeValue(A167) &amp;"."&amp; mergeValue(B167)&amp;"."&amp; mergeValue(C167)&amp;"."&amp; mergeValue(D167)&amp;"."&amp; mergeValue(E167)&amp;"."&amp; mergeValue(F167)&amp;"."&amp; mergeValue(G167)</f>
        <v>1.1.1.1.1.1.1</v>
      </c>
      <c r="M167" s="1034"/>
      <c r="N167" s="551"/>
      <c r="O167" s="1043"/>
      <c r="P167" s="527"/>
      <c r="Q167" s="527"/>
      <c r="R167" s="1187"/>
      <c r="S167" s="1159" t="s">
        <v>81</v>
      </c>
      <c r="T167" s="1187"/>
      <c r="U167" s="1159" t="s">
        <v>81</v>
      </c>
      <c r="V167" s="543"/>
      <c r="W167" s="1151" t="s">
        <v>635</v>
      </c>
      <c r="X167" s="550" t="str">
        <f>strCheckDate(O168:V168)</f>
        <v/>
      </c>
      <c r="Y167" s="554"/>
      <c r="Z167" s="554" t="str">
        <f>IF(M167="","",M167 )</f>
        <v/>
      </c>
      <c r="AA167" s="554"/>
      <c r="AB167" s="554"/>
      <c r="AC167" s="554"/>
      <c r="AD167" s="550"/>
      <c r="AE167" s="550"/>
      <c r="AF167" s="550"/>
      <c r="AG167" s="550"/>
    </row>
    <row r="168" spans="1:33" s="488" customFormat="1" ht="11.25" hidden="1" customHeight="1">
      <c r="A168" s="1152"/>
      <c r="B168" s="1152"/>
      <c r="C168" s="1152"/>
      <c r="D168" s="1152"/>
      <c r="E168" s="1152"/>
      <c r="F168" s="1152"/>
      <c r="G168" s="866"/>
      <c r="H168" s="866"/>
      <c r="I168" s="1152"/>
      <c r="J168" s="1152"/>
      <c r="K168" s="874"/>
      <c r="L168" s="565"/>
      <c r="M168" s="611"/>
      <c r="N168" s="551"/>
      <c r="O168" s="549"/>
      <c r="P168" s="527"/>
      <c r="Q168" s="549" t="str">
        <f>R167 &amp; "-" &amp; T167</f>
        <v>-</v>
      </c>
      <c r="R168" s="1158"/>
      <c r="S168" s="1159"/>
      <c r="T168" s="1158"/>
      <c r="U168" s="1159"/>
      <c r="V168" s="543"/>
      <c r="W168" s="1151"/>
      <c r="X168" s="550"/>
      <c r="Y168" s="550"/>
      <c r="Z168" s="550"/>
      <c r="AA168" s="550"/>
      <c r="AB168" s="550"/>
      <c r="AC168" s="550"/>
      <c r="AD168" s="550"/>
      <c r="AE168" s="550"/>
      <c r="AF168" s="550"/>
      <c r="AG168" s="550"/>
    </row>
    <row r="169" spans="1:33" s="487" customFormat="1" ht="15" customHeight="1">
      <c r="A169" s="1152"/>
      <c r="B169" s="1152"/>
      <c r="C169" s="1152"/>
      <c r="D169" s="1152"/>
      <c r="E169" s="1152"/>
      <c r="F169" s="1152"/>
      <c r="G169" s="868"/>
      <c r="H169" s="866"/>
      <c r="I169" s="1152"/>
      <c r="J169" s="1152"/>
      <c r="K169" s="873"/>
      <c r="L169" s="503"/>
      <c r="M169" s="522" t="s">
        <v>24</v>
      </c>
      <c r="N169" s="516"/>
      <c r="O169" s="510"/>
      <c r="P169" s="510"/>
      <c r="Q169" s="510"/>
      <c r="R169" s="538"/>
      <c r="S169" s="529"/>
      <c r="T169" s="528"/>
      <c r="U169" s="516"/>
      <c r="V169" s="525"/>
      <c r="W169" s="1151"/>
      <c r="X169" s="552"/>
      <c r="Y169" s="552"/>
      <c r="Z169" s="552"/>
      <c r="AA169" s="552"/>
      <c r="AB169" s="552"/>
      <c r="AC169" s="552"/>
      <c r="AD169" s="552"/>
      <c r="AE169" s="552"/>
      <c r="AF169" s="552"/>
      <c r="AG169" s="552"/>
    </row>
    <row r="170" spans="1:33" s="487" customFormat="1" ht="15" customHeight="1">
      <c r="A170" s="1152"/>
      <c r="B170" s="1152"/>
      <c r="C170" s="1152"/>
      <c r="D170" s="1152"/>
      <c r="E170" s="1152"/>
      <c r="F170" s="868"/>
      <c r="G170" s="868"/>
      <c r="H170" s="866"/>
      <c r="I170" s="1152"/>
      <c r="J170" s="868"/>
      <c r="K170" s="873"/>
      <c r="L170" s="503"/>
      <c r="M170" s="521" t="s">
        <v>10</v>
      </c>
      <c r="N170" s="515"/>
      <c r="O170" s="510"/>
      <c r="P170" s="510"/>
      <c r="Q170" s="510"/>
      <c r="R170" s="538"/>
      <c r="S170" s="529"/>
      <c r="T170" s="528"/>
      <c r="U170" s="515"/>
      <c r="V170" s="529"/>
      <c r="W170" s="525"/>
      <c r="X170" s="552"/>
      <c r="Y170" s="552"/>
      <c r="Z170" s="552"/>
      <c r="AA170" s="552"/>
      <c r="AB170" s="552"/>
      <c r="AC170" s="552"/>
      <c r="AD170" s="552"/>
      <c r="AE170" s="552"/>
      <c r="AF170" s="552"/>
      <c r="AG170" s="552"/>
    </row>
    <row r="171" spans="1:33" s="487" customFormat="1" ht="15" customHeight="1">
      <c r="A171" s="1152"/>
      <c r="B171" s="1152"/>
      <c r="C171" s="1152"/>
      <c r="D171" s="1152"/>
      <c r="E171" s="872"/>
      <c r="F171" s="868"/>
      <c r="G171" s="868"/>
      <c r="H171" s="868"/>
      <c r="I171" s="864"/>
      <c r="J171" s="861"/>
      <c r="K171" s="871"/>
      <c r="L171" s="503"/>
      <c r="M171" s="516" t="s">
        <v>11</v>
      </c>
      <c r="N171" s="514"/>
      <c r="O171" s="510"/>
      <c r="P171" s="510"/>
      <c r="Q171" s="510"/>
      <c r="R171" s="538"/>
      <c r="S171" s="529"/>
      <c r="T171" s="528"/>
      <c r="U171" s="514"/>
      <c r="V171" s="529"/>
      <c r="W171" s="525"/>
      <c r="X171" s="552"/>
      <c r="Y171" s="552"/>
      <c r="Z171" s="552"/>
      <c r="AA171" s="552"/>
      <c r="AB171" s="552"/>
      <c r="AC171" s="552"/>
      <c r="AD171" s="552"/>
      <c r="AE171" s="552"/>
      <c r="AF171" s="552"/>
      <c r="AG171" s="552"/>
    </row>
    <row r="172" spans="1:33" s="487" customFormat="1" ht="15" customHeight="1">
      <c r="A172" s="1152"/>
      <c r="B172" s="1152"/>
      <c r="C172" s="1152"/>
      <c r="D172" s="872"/>
      <c r="E172" s="872"/>
      <c r="F172" s="868"/>
      <c r="G172" s="868"/>
      <c r="H172" s="868"/>
      <c r="I172" s="864"/>
      <c r="J172" s="861"/>
      <c r="K172" s="871"/>
      <c r="L172" s="503"/>
      <c r="M172" s="515" t="s">
        <v>16</v>
      </c>
      <c r="N172" s="514"/>
      <c r="O172" s="510"/>
      <c r="P172" s="510"/>
      <c r="Q172" s="510"/>
      <c r="R172" s="538"/>
      <c r="S172" s="529"/>
      <c r="T172" s="528"/>
      <c r="U172" s="514"/>
      <c r="V172" s="529"/>
      <c r="W172" s="525"/>
      <c r="X172" s="552"/>
      <c r="Y172" s="552"/>
      <c r="Z172" s="552"/>
      <c r="AA172" s="552"/>
      <c r="AB172" s="552"/>
      <c r="AC172" s="552"/>
      <c r="AD172" s="552"/>
      <c r="AE172" s="552"/>
      <c r="AF172" s="552"/>
      <c r="AG172" s="552"/>
    </row>
    <row r="173" spans="1:33" s="487" customFormat="1" ht="15" customHeight="1">
      <c r="A173" s="1152"/>
      <c r="B173" s="1152"/>
      <c r="C173" s="872"/>
      <c r="D173" s="872"/>
      <c r="E173" s="872"/>
      <c r="F173" s="872"/>
      <c r="G173" s="877"/>
      <c r="H173" s="864"/>
      <c r="I173" s="875"/>
      <c r="J173" s="861"/>
      <c r="K173" s="876"/>
      <c r="L173" s="503"/>
      <c r="M173" s="514" t="s">
        <v>17</v>
      </c>
      <c r="N173" s="514"/>
      <c r="O173" s="510"/>
      <c r="P173" s="510"/>
      <c r="Q173" s="510"/>
      <c r="R173" s="538"/>
      <c r="S173" s="529"/>
      <c r="T173" s="528"/>
      <c r="U173" s="514"/>
      <c r="V173" s="529"/>
      <c r="W173" s="525"/>
      <c r="X173" s="552"/>
      <c r="Y173" s="552"/>
      <c r="Z173" s="552"/>
      <c r="AA173" s="552"/>
      <c r="AB173" s="552"/>
      <c r="AC173" s="552"/>
      <c r="AD173" s="552"/>
      <c r="AE173" s="552"/>
      <c r="AF173" s="552"/>
      <c r="AG173" s="552"/>
    </row>
    <row r="174" spans="1:33" s="487" customFormat="1" ht="15" customHeight="1">
      <c r="A174" s="1152"/>
      <c r="B174" s="872"/>
      <c r="C174" s="872"/>
      <c r="D174" s="872"/>
      <c r="E174" s="872"/>
      <c r="F174" s="872"/>
      <c r="G174" s="877"/>
      <c r="H174" s="864"/>
      <c r="I174" s="864"/>
      <c r="J174" s="861"/>
      <c r="K174" s="871"/>
      <c r="L174" s="503"/>
      <c r="M174" s="523" t="s">
        <v>18</v>
      </c>
      <c r="N174" s="514"/>
      <c r="O174" s="510"/>
      <c r="P174" s="510"/>
      <c r="Q174" s="510"/>
      <c r="R174" s="538"/>
      <c r="S174" s="529"/>
      <c r="T174" s="528"/>
      <c r="U174" s="514"/>
      <c r="V174" s="529"/>
      <c r="W174" s="525"/>
      <c r="X174" s="552"/>
      <c r="Y174" s="552"/>
      <c r="Z174" s="552"/>
      <c r="AA174" s="552"/>
      <c r="AB174" s="552"/>
      <c r="AC174" s="552"/>
      <c r="AD174" s="552"/>
      <c r="AE174" s="552"/>
      <c r="AF174" s="552"/>
      <c r="AG174" s="552"/>
    </row>
    <row r="175" spans="1:33" s="487" customFormat="1" ht="15" customHeight="1">
      <c r="A175" s="860"/>
      <c r="B175" s="860"/>
      <c r="C175" s="860"/>
      <c r="D175" s="860"/>
      <c r="E175" s="860"/>
      <c r="F175" s="860"/>
      <c r="G175" s="860"/>
      <c r="H175" s="860"/>
      <c r="I175" s="860"/>
      <c r="J175" s="860"/>
      <c r="K175" s="860"/>
      <c r="L175" s="503"/>
      <c r="M175" s="530" t="s">
        <v>294</v>
      </c>
      <c r="N175" s="514"/>
      <c r="O175" s="510"/>
      <c r="P175" s="510"/>
      <c r="Q175" s="510"/>
      <c r="R175" s="538"/>
      <c r="S175" s="529"/>
      <c r="T175" s="528"/>
      <c r="U175" s="514"/>
      <c r="V175" s="722"/>
      <c r="W175" s="722"/>
      <c r="X175" s="722"/>
      <c r="Y175" s="731"/>
      <c r="Z175" s="730"/>
      <c r="AA175" s="729"/>
      <c r="AB175" s="723"/>
      <c r="AC175" s="730"/>
      <c r="AD175" s="727"/>
      <c r="AE175" s="552"/>
      <c r="AF175" s="552"/>
      <c r="AG175" s="552"/>
    </row>
    <row r="177" spans="1:47" s="35" customFormat="1" ht="17.100000000000001" customHeight="1">
      <c r="G177" s="35" t="s">
        <v>12</v>
      </c>
      <c r="I177" s="35" t="s">
        <v>203</v>
      </c>
      <c r="AD177" s="130"/>
    </row>
    <row r="178" spans="1:47" ht="17.100000000000001" customHeight="1">
      <c r="L178" s="94"/>
      <c r="M178" s="94"/>
      <c r="N178" s="94"/>
      <c r="O178" s="94"/>
      <c r="P178" s="94"/>
      <c r="Q178" s="94"/>
      <c r="R178" s="94"/>
      <c r="S178" s="94"/>
      <c r="T178" s="94"/>
      <c r="U178" s="94"/>
      <c r="V178" s="94"/>
      <c r="W178" s="94"/>
      <c r="X178" s="94"/>
      <c r="Y178" s="94"/>
      <c r="Z178" s="94"/>
      <c r="AA178" s="94"/>
      <c r="AB178" s="94"/>
      <c r="AC178" s="94"/>
      <c r="AD178" s="94"/>
      <c r="AE178" s="94"/>
      <c r="AF178" s="94"/>
      <c r="AG178" s="94"/>
      <c r="AH178" s="94"/>
      <c r="AI178" s="94"/>
      <c r="AJ178" s="94"/>
      <c r="AK178" s="94"/>
      <c r="AL178" s="94"/>
      <c r="AM178" s="94"/>
    </row>
    <row r="179" spans="1:47" s="650" customFormat="1" ht="22.5">
      <c r="A179" s="1152">
        <v>1</v>
      </c>
      <c r="B179" s="945"/>
      <c r="C179" s="945"/>
      <c r="D179" s="945"/>
      <c r="E179" s="945"/>
      <c r="F179" s="945"/>
      <c r="G179" s="946"/>
      <c r="H179" s="946"/>
      <c r="I179" s="948"/>
      <c r="J179" s="940"/>
      <c r="K179" s="940"/>
      <c r="L179" s="689">
        <f>mergeValue(A179)</f>
        <v>1</v>
      </c>
      <c r="M179" s="606" t="s">
        <v>19</v>
      </c>
      <c r="N179" s="681"/>
      <c r="O179" s="1245"/>
      <c r="P179" s="1246"/>
      <c r="Q179" s="1246"/>
      <c r="R179" s="1246"/>
      <c r="S179" s="1246"/>
      <c r="T179" s="1246"/>
      <c r="U179" s="1246"/>
      <c r="V179" s="1246"/>
      <c r="W179" s="1247"/>
      <c r="X179" s="682" t="s">
        <v>458</v>
      </c>
      <c r="Y179" s="684"/>
      <c r="Z179" s="684"/>
      <c r="AA179" s="684"/>
      <c r="AB179" s="684"/>
      <c r="AC179" s="684"/>
      <c r="AD179" s="684"/>
      <c r="AE179" s="684"/>
      <c r="AF179" s="684"/>
      <c r="AG179" s="684"/>
    </row>
    <row r="180" spans="1:47" s="650" customFormat="1" ht="22.5">
      <c r="A180" s="1152"/>
      <c r="B180" s="1152">
        <v>1</v>
      </c>
      <c r="C180" s="945"/>
      <c r="D180" s="945"/>
      <c r="E180" s="945"/>
      <c r="F180" s="945"/>
      <c r="G180" s="950"/>
      <c r="H180" s="947"/>
      <c r="I180" s="952"/>
      <c r="J180" s="937"/>
      <c r="K180" s="936"/>
      <c r="L180" s="689" t="str">
        <f>mergeValue(A180) &amp;"."&amp; mergeValue(B180)</f>
        <v>1.1</v>
      </c>
      <c r="M180" s="657" t="s">
        <v>15</v>
      </c>
      <c r="N180" s="681"/>
      <c r="O180" s="1245"/>
      <c r="P180" s="1246"/>
      <c r="Q180" s="1246"/>
      <c r="R180" s="1246"/>
      <c r="S180" s="1246"/>
      <c r="T180" s="1246"/>
      <c r="U180" s="1246"/>
      <c r="V180" s="1246"/>
      <c r="W180" s="1247"/>
      <c r="X180" s="682" t="s">
        <v>459</v>
      </c>
      <c r="Y180" s="684"/>
      <c r="Z180" s="684"/>
      <c r="AA180" s="684"/>
      <c r="AB180" s="684"/>
      <c r="AC180" s="684"/>
      <c r="AD180" s="684"/>
      <c r="AE180" s="684"/>
      <c r="AF180" s="684"/>
      <c r="AG180" s="684"/>
    </row>
    <row r="181" spans="1:47" s="650" customFormat="1" ht="22.5">
      <c r="A181" s="1152"/>
      <c r="B181" s="1152"/>
      <c r="C181" s="1152">
        <v>1</v>
      </c>
      <c r="D181" s="945"/>
      <c r="E181" s="945"/>
      <c r="F181" s="945"/>
      <c r="G181" s="950"/>
      <c r="H181" s="947"/>
      <c r="I181" s="953"/>
      <c r="J181" s="937"/>
      <c r="K181" s="936"/>
      <c r="L181" s="689" t="str">
        <f>mergeValue(A181) &amp;"."&amp; mergeValue(B181)&amp;"."&amp; mergeValue(C181)</f>
        <v>1.1.1</v>
      </c>
      <c r="M181" s="658" t="s">
        <v>6</v>
      </c>
      <c r="N181" s="681"/>
      <c r="O181" s="1245"/>
      <c r="P181" s="1246"/>
      <c r="Q181" s="1246"/>
      <c r="R181" s="1246"/>
      <c r="S181" s="1246"/>
      <c r="T181" s="1246"/>
      <c r="U181" s="1246"/>
      <c r="V181" s="1246"/>
      <c r="W181" s="1247"/>
      <c r="X181" s="682" t="s">
        <v>612</v>
      </c>
      <c r="Y181" s="684"/>
      <c r="Z181" s="684"/>
      <c r="AA181" s="684"/>
      <c r="AB181" s="684"/>
      <c r="AC181" s="684"/>
      <c r="AD181" s="684"/>
      <c r="AE181" s="684"/>
      <c r="AF181" s="684"/>
      <c r="AG181" s="684"/>
    </row>
    <row r="182" spans="1:47" s="650" customFormat="1" ht="22.5">
      <c r="A182" s="1152"/>
      <c r="B182" s="1152"/>
      <c r="C182" s="1152"/>
      <c r="D182" s="1152">
        <v>1</v>
      </c>
      <c r="E182" s="945"/>
      <c r="F182" s="945"/>
      <c r="G182" s="950"/>
      <c r="H182" s="947"/>
      <c r="I182" s="953"/>
      <c r="J182" s="951"/>
      <c r="K182" s="936"/>
      <c r="L182" s="689" t="str">
        <f>mergeValue(A182) &amp;"."&amp; mergeValue(B182)&amp;"."&amp; mergeValue(C182)&amp;"."&amp; mergeValue(D182)</f>
        <v>1.1.1.1</v>
      </c>
      <c r="M182" s="659" t="s">
        <v>21</v>
      </c>
      <c r="N182" s="681"/>
      <c r="O182" s="1245"/>
      <c r="P182" s="1246"/>
      <c r="Q182" s="1246"/>
      <c r="R182" s="1246"/>
      <c r="S182" s="1246"/>
      <c r="T182" s="1246"/>
      <c r="U182" s="1246"/>
      <c r="V182" s="1246"/>
      <c r="W182" s="1247"/>
      <c r="X182" s="682" t="s">
        <v>666</v>
      </c>
      <c r="Y182" s="684"/>
      <c r="Z182" s="684"/>
      <c r="AA182" s="684"/>
      <c r="AB182" s="684"/>
      <c r="AC182" s="684"/>
      <c r="AD182" s="684"/>
      <c r="AE182" s="684"/>
      <c r="AF182" s="684"/>
      <c r="AG182" s="684"/>
    </row>
    <row r="183" spans="1:47" s="650" customFormat="1" ht="56.25" customHeight="1">
      <c r="A183" s="1152"/>
      <c r="B183" s="1152"/>
      <c r="C183" s="1152"/>
      <c r="D183" s="1152"/>
      <c r="E183" s="945">
        <v>1</v>
      </c>
      <c r="F183" s="945"/>
      <c r="G183" s="950"/>
      <c r="H183" s="947"/>
      <c r="I183" s="953"/>
      <c r="J183" s="951"/>
      <c r="K183" s="941"/>
      <c r="L183" s="689" t="str">
        <f>mergeValue(A183) &amp;"."&amp; mergeValue(B183)&amp;"."&amp; mergeValue(C183)&amp;"."&amp; mergeValue(D183)&amp;"."&amp; mergeValue(E183)</f>
        <v>1.1.1.1.1</v>
      </c>
      <c r="M183" s="1037"/>
      <c r="N183" s="655"/>
      <c r="O183" s="1039"/>
      <c r="P183" s="1040"/>
      <c r="Q183" s="636"/>
      <c r="R183" s="636"/>
      <c r="S183" s="1056"/>
      <c r="T183" s="615" t="s">
        <v>81</v>
      </c>
      <c r="U183" s="1056"/>
      <c r="V183" s="615" t="s">
        <v>81</v>
      </c>
      <c r="W183" s="692"/>
      <c r="X183" s="682" t="s">
        <v>667</v>
      </c>
      <c r="Y183" s="684" t="str">
        <f>strCheckDateTwo(N183:W183)</f>
        <v/>
      </c>
      <c r="Z183" s="684"/>
      <c r="AA183" s="684"/>
      <c r="AB183" s="684"/>
      <c r="AC183" s="684"/>
      <c r="AD183" s="684"/>
      <c r="AE183" s="684"/>
      <c r="AF183" s="684"/>
      <c r="AG183" s="684"/>
    </row>
    <row r="184" spans="1:47" s="650" customFormat="1" ht="14.25" hidden="1" customHeight="1">
      <c r="A184" s="1152"/>
      <c r="B184" s="1152"/>
      <c r="C184" s="1152"/>
      <c r="D184" s="1152"/>
      <c r="E184" s="945"/>
      <c r="F184" s="945"/>
      <c r="G184" s="950"/>
      <c r="H184" s="947"/>
      <c r="I184" s="953"/>
      <c r="J184" s="951"/>
      <c r="K184" s="941"/>
      <c r="L184" s="679"/>
      <c r="M184" s="666"/>
      <c r="N184" s="611"/>
      <c r="O184" s="611"/>
      <c r="P184" s="611"/>
      <c r="Q184" s="611"/>
      <c r="R184" s="683" t="str">
        <f>S183 &amp; "-" &amp; U183</f>
        <v>-</v>
      </c>
      <c r="S184" s="693"/>
      <c r="T184" s="685"/>
      <c r="U184" s="693"/>
      <c r="V184" s="611"/>
      <c r="W184" s="611"/>
      <c r="X184" s="665"/>
      <c r="Y184" s="684"/>
      <c r="Z184" s="684"/>
      <c r="AA184" s="684"/>
      <c r="AB184" s="684"/>
      <c r="AC184" s="684"/>
      <c r="AD184" s="684"/>
      <c r="AE184" s="684"/>
      <c r="AF184" s="684"/>
      <c r="AG184" s="684"/>
    </row>
    <row r="185" spans="1:47" s="650" customFormat="1" ht="15" customHeight="1">
      <c r="A185" s="1152"/>
      <c r="B185" s="1152"/>
      <c r="C185" s="1152"/>
      <c r="D185" s="1152"/>
      <c r="E185" s="945"/>
      <c r="F185" s="945"/>
      <c r="G185" s="950"/>
      <c r="H185" s="947"/>
      <c r="I185" s="953"/>
      <c r="J185" s="951"/>
      <c r="K185" s="941"/>
      <c r="L185" s="653"/>
      <c r="M185" s="662" t="s">
        <v>4</v>
      </c>
      <c r="N185" s="660"/>
      <c r="O185" s="656"/>
      <c r="P185" s="656"/>
      <c r="Q185" s="656"/>
      <c r="R185" s="656"/>
      <c r="S185" s="673"/>
      <c r="T185" s="669"/>
      <c r="U185" s="668"/>
      <c r="V185" s="660"/>
      <c r="W185" s="660"/>
      <c r="X185" s="664"/>
      <c r="Y185" s="684"/>
      <c r="Z185" s="684"/>
      <c r="AA185" s="684"/>
      <c r="AB185" s="684"/>
      <c r="AC185" s="684"/>
      <c r="AD185" s="684"/>
      <c r="AE185" s="684"/>
      <c r="AF185" s="684"/>
      <c r="AG185" s="684"/>
    </row>
    <row r="186" spans="1:47" s="649" customFormat="1" ht="15" customHeight="1">
      <c r="A186" s="1152"/>
      <c r="B186" s="1152"/>
      <c r="C186" s="1152"/>
      <c r="D186" s="949"/>
      <c r="E186" s="949"/>
      <c r="F186" s="949"/>
      <c r="G186" s="950"/>
      <c r="H186" s="949"/>
      <c r="I186" s="953"/>
      <c r="J186" s="939"/>
      <c r="K186" s="943"/>
      <c r="L186" s="653"/>
      <c r="M186" s="661" t="s">
        <v>16</v>
      </c>
      <c r="N186" s="660"/>
      <c r="O186" s="656"/>
      <c r="P186" s="656"/>
      <c r="Q186" s="656"/>
      <c r="R186" s="656"/>
      <c r="S186" s="673"/>
      <c r="T186" s="669"/>
      <c r="U186" s="668"/>
      <c r="V186" s="660"/>
      <c r="W186" s="669"/>
      <c r="X186" s="664"/>
      <c r="Y186" s="686"/>
      <c r="Z186" s="686"/>
      <c r="AA186" s="686"/>
      <c r="AB186" s="686"/>
      <c r="AC186" s="686"/>
      <c r="AD186" s="686"/>
      <c r="AE186" s="686"/>
      <c r="AF186" s="686"/>
      <c r="AG186" s="686"/>
    </row>
    <row r="187" spans="1:47" s="649" customFormat="1" ht="15" customHeight="1">
      <c r="A187" s="1152"/>
      <c r="B187" s="1152"/>
      <c r="C187" s="949"/>
      <c r="D187" s="949"/>
      <c r="E187" s="949"/>
      <c r="F187" s="949"/>
      <c r="G187" s="950"/>
      <c r="H187" s="949"/>
      <c r="I187" s="944"/>
      <c r="J187" s="939"/>
      <c r="K187" s="943"/>
      <c r="L187" s="653"/>
      <c r="M187" s="660" t="s">
        <v>17</v>
      </c>
      <c r="N187" s="660"/>
      <c r="O187" s="656"/>
      <c r="P187" s="656"/>
      <c r="Q187" s="656"/>
      <c r="R187" s="656"/>
      <c r="S187" s="673"/>
      <c r="T187" s="669"/>
      <c r="U187" s="668"/>
      <c r="V187" s="660"/>
      <c r="W187" s="669"/>
      <c r="X187" s="664"/>
      <c r="Y187" s="686"/>
      <c r="Z187" s="686"/>
      <c r="AA187" s="686"/>
      <c r="AB187" s="686"/>
      <c r="AC187" s="686"/>
      <c r="AD187" s="686"/>
      <c r="AE187" s="686"/>
      <c r="AF187" s="686"/>
      <c r="AG187" s="686"/>
    </row>
    <row r="188" spans="1:47" s="649" customFormat="1" ht="15" customHeight="1">
      <c r="A188" s="1152"/>
      <c r="B188" s="949"/>
      <c r="C188" s="949"/>
      <c r="D188" s="949"/>
      <c r="E188" s="949"/>
      <c r="F188" s="949"/>
      <c r="G188" s="950"/>
      <c r="H188" s="949"/>
      <c r="I188" s="944"/>
      <c r="J188" s="939"/>
      <c r="K188" s="943"/>
      <c r="L188" s="653"/>
      <c r="M188" s="663" t="s">
        <v>18</v>
      </c>
      <c r="N188" s="660"/>
      <c r="O188" s="656"/>
      <c r="P188" s="656"/>
      <c r="Q188" s="656"/>
      <c r="R188" s="656"/>
      <c r="S188" s="673"/>
      <c r="T188" s="669"/>
      <c r="U188" s="668"/>
      <c r="V188" s="660"/>
      <c r="W188" s="669"/>
      <c r="X188" s="664"/>
      <c r="Y188" s="686"/>
      <c r="Z188" s="686"/>
      <c r="AA188" s="686"/>
      <c r="AB188" s="686"/>
      <c r="AC188" s="686"/>
      <c r="AD188" s="686"/>
      <c r="AE188" s="686"/>
      <c r="AF188" s="686"/>
      <c r="AG188" s="686"/>
    </row>
    <row r="189" spans="1:47" s="649" customFormat="1" ht="15" customHeight="1">
      <c r="A189" s="935"/>
      <c r="B189" s="935"/>
      <c r="C189" s="935"/>
      <c r="D189" s="935"/>
      <c r="E189" s="935"/>
      <c r="F189" s="935"/>
      <c r="G189" s="942"/>
      <c r="H189" s="943"/>
      <c r="I189" s="938"/>
      <c r="J189" s="939"/>
      <c r="K189" s="935"/>
      <c r="L189" s="653"/>
      <c r="M189" s="670" t="s">
        <v>294</v>
      </c>
      <c r="N189" s="660"/>
      <c r="O189" s="656"/>
      <c r="P189" s="656"/>
      <c r="Q189" s="656"/>
      <c r="R189" s="656"/>
      <c r="S189" s="673"/>
      <c r="T189" s="669"/>
      <c r="U189" s="668"/>
      <c r="V189" s="660"/>
      <c r="W189" s="669"/>
      <c r="X189" s="664"/>
      <c r="Y189" s="686"/>
      <c r="Z189" s="686"/>
      <c r="AA189" s="686"/>
      <c r="AB189" s="686"/>
      <c r="AC189" s="686"/>
      <c r="AD189" s="686"/>
      <c r="AE189" s="686"/>
      <c r="AF189" s="686"/>
      <c r="AG189" s="686"/>
    </row>
    <row r="190" spans="1:47" ht="15" customHeight="1">
      <c r="G190" s="128"/>
      <c r="H190" s="129"/>
      <c r="I190" s="129"/>
      <c r="J190" s="5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75"/>
      <c r="AM190" s="175"/>
      <c r="AN190" s="175"/>
      <c r="AO190" s="175"/>
      <c r="AP190" s="175"/>
      <c r="AQ190" s="175"/>
      <c r="AR190" s="175"/>
      <c r="AS190" s="175"/>
      <c r="AT190" s="175"/>
      <c r="AU190" s="175"/>
    </row>
    <row r="191" spans="1:47" s="35" customFormat="1" ht="17.100000000000001" customHeight="1">
      <c r="G191" s="35" t="s">
        <v>12</v>
      </c>
      <c r="I191" s="35" t="s">
        <v>204</v>
      </c>
      <c r="T191" s="130"/>
    </row>
    <row r="192" spans="1:47" ht="17.100000000000001" customHeight="1">
      <c r="L192" s="94"/>
      <c r="M192" s="94"/>
      <c r="N192" s="94"/>
      <c r="O192" s="94"/>
      <c r="P192" s="94"/>
      <c r="Q192" s="94"/>
      <c r="R192" s="94"/>
      <c r="S192" s="94"/>
      <c r="T192" s="94"/>
      <c r="U192" s="94"/>
      <c r="V192" s="94"/>
      <c r="W192" s="94"/>
      <c r="X192" s="94"/>
      <c r="Y192" s="94"/>
      <c r="Z192" s="94"/>
      <c r="AA192" s="94"/>
      <c r="AB192" s="94"/>
      <c r="AC192" s="94"/>
      <c r="AD192" s="94"/>
      <c r="AE192" s="94"/>
      <c r="AF192" s="94"/>
      <c r="AG192" s="94"/>
      <c r="AH192" s="94"/>
      <c r="AI192" s="94"/>
      <c r="AJ192" s="94"/>
      <c r="AK192" s="94"/>
      <c r="AL192" s="94"/>
    </row>
    <row r="193" spans="1:46" s="650" customFormat="1" ht="22.5">
      <c r="A193" s="1152">
        <v>1</v>
      </c>
      <c r="B193" s="980"/>
      <c r="C193" s="980"/>
      <c r="D193" s="980"/>
      <c r="E193" s="980"/>
      <c r="F193" s="973"/>
      <c r="G193" s="979"/>
      <c r="H193" s="979"/>
      <c r="I193" s="961"/>
      <c r="J193" s="960"/>
      <c r="K193" s="960"/>
      <c r="L193" s="689">
        <f>mergeValue(A193)</f>
        <v>1</v>
      </c>
      <c r="M193" s="606" t="s">
        <v>19</v>
      </c>
      <c r="N193" s="1242"/>
      <c r="O193" s="1243"/>
      <c r="P193" s="1243"/>
      <c r="Q193" s="1243"/>
      <c r="R193" s="1243"/>
      <c r="S193" s="1243"/>
      <c r="T193" s="1243"/>
      <c r="U193" s="1243"/>
      <c r="V193" s="1243"/>
      <c r="W193" s="1243"/>
      <c r="X193" s="1243"/>
      <c r="Y193" s="1243"/>
      <c r="Z193" s="1243"/>
      <c r="AA193" s="1243"/>
      <c r="AB193" s="1243"/>
      <c r="AC193" s="1243"/>
      <c r="AD193" s="1243"/>
      <c r="AE193" s="1243"/>
      <c r="AF193" s="1244"/>
      <c r="AG193" s="682" t="s">
        <v>458</v>
      </c>
      <c r="AH193" s="684"/>
      <c r="AI193" s="684"/>
      <c r="AJ193" s="684"/>
      <c r="AK193" s="684"/>
      <c r="AL193" s="684"/>
      <c r="AM193" s="684"/>
      <c r="AN193" s="684"/>
      <c r="AO193" s="684"/>
      <c r="AP193" s="684"/>
      <c r="AQ193" s="684"/>
      <c r="AR193" s="684"/>
    </row>
    <row r="194" spans="1:46" s="650" customFormat="1" ht="22.5">
      <c r="A194" s="1152"/>
      <c r="B194" s="1152">
        <v>1</v>
      </c>
      <c r="C194" s="980"/>
      <c r="D194" s="980"/>
      <c r="E194" s="980"/>
      <c r="F194" s="973"/>
      <c r="G194" s="982"/>
      <c r="H194" s="983"/>
      <c r="I194" s="962"/>
      <c r="J194" s="957"/>
      <c r="K194" s="955"/>
      <c r="L194" s="689" t="str">
        <f>mergeValue(A194) &amp;"."&amp; mergeValue(B194)</f>
        <v>1.1</v>
      </c>
      <c r="M194" s="657" t="s">
        <v>15</v>
      </c>
      <c r="N194" s="1239"/>
      <c r="O194" s="1240"/>
      <c r="P194" s="1240"/>
      <c r="Q194" s="1240"/>
      <c r="R194" s="1240"/>
      <c r="S194" s="1240"/>
      <c r="T194" s="1240"/>
      <c r="U194" s="1240"/>
      <c r="V194" s="1240"/>
      <c r="W194" s="1240"/>
      <c r="X194" s="1240"/>
      <c r="Y194" s="1240"/>
      <c r="Z194" s="1240"/>
      <c r="AA194" s="1240"/>
      <c r="AB194" s="1240"/>
      <c r="AC194" s="1240"/>
      <c r="AD194" s="1240"/>
      <c r="AE194" s="1240"/>
      <c r="AF194" s="1241"/>
      <c r="AG194" s="682" t="s">
        <v>459</v>
      </c>
      <c r="AH194" s="684"/>
      <c r="AI194" s="684"/>
      <c r="AJ194" s="684"/>
      <c r="AK194" s="684"/>
      <c r="AL194" s="684"/>
      <c r="AM194" s="684"/>
      <c r="AN194" s="684"/>
      <c r="AO194" s="684"/>
      <c r="AP194" s="684"/>
      <c r="AQ194" s="684"/>
      <c r="AR194" s="684"/>
    </row>
    <row r="195" spans="1:46" s="650" customFormat="1" ht="22.5">
      <c r="A195" s="1152"/>
      <c r="B195" s="1152"/>
      <c r="C195" s="1152">
        <v>1</v>
      </c>
      <c r="D195" s="980"/>
      <c r="E195" s="980"/>
      <c r="F195" s="973"/>
      <c r="G195" s="982"/>
      <c r="H195" s="983"/>
      <c r="I195" s="962"/>
      <c r="J195" s="957"/>
      <c r="K195" s="955"/>
      <c r="L195" s="689" t="str">
        <f>mergeValue(A195) &amp;"."&amp; mergeValue(B195)&amp;"."&amp; mergeValue(C195)</f>
        <v>1.1.1</v>
      </c>
      <c r="M195" s="658" t="s">
        <v>6</v>
      </c>
      <c r="N195" s="1239"/>
      <c r="O195" s="1240"/>
      <c r="P195" s="1240"/>
      <c r="Q195" s="1240"/>
      <c r="R195" s="1240"/>
      <c r="S195" s="1240"/>
      <c r="T195" s="1240"/>
      <c r="U195" s="1240"/>
      <c r="V195" s="1240"/>
      <c r="W195" s="1240"/>
      <c r="X195" s="1240"/>
      <c r="Y195" s="1240"/>
      <c r="Z195" s="1240"/>
      <c r="AA195" s="1240"/>
      <c r="AB195" s="1240"/>
      <c r="AC195" s="1240"/>
      <c r="AD195" s="1240"/>
      <c r="AE195" s="1240"/>
      <c r="AF195" s="1241"/>
      <c r="AG195" s="682" t="s">
        <v>612</v>
      </c>
      <c r="AH195" s="684"/>
      <c r="AI195" s="684"/>
      <c r="AJ195" s="684"/>
      <c r="AK195" s="684"/>
      <c r="AL195" s="684"/>
      <c r="AM195" s="684"/>
      <c r="AN195" s="684"/>
      <c r="AO195" s="684"/>
      <c r="AP195" s="684"/>
      <c r="AQ195" s="684"/>
      <c r="AR195" s="684"/>
    </row>
    <row r="196" spans="1:46" s="650" customFormat="1" ht="15" customHeight="1">
      <c r="A196" s="1152"/>
      <c r="B196" s="1152"/>
      <c r="C196" s="1152"/>
      <c r="D196" s="1152">
        <v>1</v>
      </c>
      <c r="E196" s="980"/>
      <c r="F196" s="973"/>
      <c r="G196" s="982"/>
      <c r="H196" s="983"/>
      <c r="I196" s="962"/>
      <c r="J196" s="957"/>
      <c r="K196" s="955"/>
      <c r="L196" s="689" t="str">
        <f>mergeValue(A196) &amp;"."&amp; mergeValue(B196)&amp;"."&amp; mergeValue(C196)&amp;"."&amp; mergeValue(D196)</f>
        <v>1.1.1.1</v>
      </c>
      <c r="M196" s="659" t="s">
        <v>21</v>
      </c>
      <c r="N196" s="1239"/>
      <c r="O196" s="1240"/>
      <c r="P196" s="1240"/>
      <c r="Q196" s="1240"/>
      <c r="R196" s="1240"/>
      <c r="S196" s="1240"/>
      <c r="T196" s="1240"/>
      <c r="U196" s="1240"/>
      <c r="V196" s="1240"/>
      <c r="W196" s="1240"/>
      <c r="X196" s="1240"/>
      <c r="Y196" s="1240"/>
      <c r="Z196" s="1240"/>
      <c r="AA196" s="1240"/>
      <c r="AB196" s="1240"/>
      <c r="AC196" s="1240"/>
      <c r="AD196" s="1240"/>
      <c r="AE196" s="1240"/>
      <c r="AF196" s="1241"/>
      <c r="AG196" s="682" t="s">
        <v>659</v>
      </c>
      <c r="AH196" s="684"/>
      <c r="AI196" s="684"/>
      <c r="AJ196" s="684"/>
      <c r="AK196" s="684"/>
      <c r="AL196" s="684"/>
      <c r="AM196" s="684"/>
      <c r="AN196" s="684"/>
      <c r="AO196" s="684"/>
      <c r="AP196" s="684"/>
      <c r="AQ196" s="684"/>
      <c r="AR196" s="684"/>
    </row>
    <row r="197" spans="1:46" s="650" customFormat="1" ht="17.100000000000001" customHeight="1">
      <c r="A197" s="1152"/>
      <c r="B197" s="1152"/>
      <c r="C197" s="1152"/>
      <c r="D197" s="1152"/>
      <c r="E197" s="1152">
        <v>1</v>
      </c>
      <c r="F197" s="973"/>
      <c r="G197" s="982"/>
      <c r="H197" s="983"/>
      <c r="I197" s="984"/>
      <c r="J197" s="974"/>
      <c r="K197" s="1108"/>
      <c r="L197" s="1213" t="str">
        <f>mergeValue(A197) &amp;"."&amp; mergeValue(B197)&amp;"."&amp; mergeValue(C197)&amp;"."&amp; mergeValue(D197)&amp;"."&amp; mergeValue(E197)</f>
        <v>1.1.1.1.1</v>
      </c>
      <c r="M197" s="1214"/>
      <c r="N197" s="1159" t="s">
        <v>82</v>
      </c>
      <c r="O197" s="1221"/>
      <c r="P197" s="1219">
        <v>1</v>
      </c>
      <c r="Q197" s="1270"/>
      <c r="R197" s="1159" t="s">
        <v>82</v>
      </c>
      <c r="S197" s="1221"/>
      <c r="T197" s="1219">
        <v>1</v>
      </c>
      <c r="U197" s="1270"/>
      <c r="V197" s="1159" t="s">
        <v>82</v>
      </c>
      <c r="W197" s="666"/>
      <c r="X197" s="654">
        <v>1</v>
      </c>
      <c r="Y197" s="1061"/>
      <c r="Z197" s="636"/>
      <c r="AA197" s="636"/>
      <c r="AB197" s="1187"/>
      <c r="AC197" s="1159" t="s">
        <v>81</v>
      </c>
      <c r="AD197" s="1187"/>
      <c r="AE197" s="1159" t="s">
        <v>81</v>
      </c>
      <c r="AF197" s="680"/>
      <c r="AG197" s="1216" t="s">
        <v>660</v>
      </c>
      <c r="AH197" s="684" t="str">
        <f>strCheckDate(Z198:AF198)</f>
        <v/>
      </c>
      <c r="AI197" s="687" t="str">
        <f>IF(AND(COUNTIF(AJ192:AJ192,AJ197)&gt;1,AJ197&lt;&gt;""),"ErrUnique:HasDoubleConn","")</f>
        <v/>
      </c>
      <c r="AJ197" s="687"/>
      <c r="AK197" s="687"/>
      <c r="AL197" s="687"/>
      <c r="AM197" s="687"/>
      <c r="AN197" s="687"/>
      <c r="AO197" s="684"/>
      <c r="AP197" s="684"/>
      <c r="AQ197" s="684"/>
      <c r="AR197" s="684"/>
    </row>
    <row r="198" spans="1:46" s="650" customFormat="1" ht="17.100000000000001" customHeight="1">
      <c r="A198" s="1152"/>
      <c r="B198" s="1152"/>
      <c r="C198" s="1152"/>
      <c r="D198" s="1152"/>
      <c r="E198" s="1152"/>
      <c r="F198" s="973"/>
      <c r="G198" s="982"/>
      <c r="H198" s="983"/>
      <c r="I198" s="984"/>
      <c r="J198" s="974"/>
      <c r="K198" s="1108"/>
      <c r="L198" s="1213"/>
      <c r="M198" s="1214"/>
      <c r="N198" s="1159"/>
      <c r="O198" s="1221"/>
      <c r="P198" s="1219"/>
      <c r="Q198" s="1270"/>
      <c r="R198" s="1159"/>
      <c r="S198" s="1221"/>
      <c r="T198" s="1219"/>
      <c r="U198" s="1270"/>
      <c r="V198" s="1159"/>
      <c r="W198" s="691"/>
      <c r="X198" s="670"/>
      <c r="Y198" s="670"/>
      <c r="Z198" s="672"/>
      <c r="AA198" s="568" t="str">
        <f>AB197 &amp; "-" &amp; AD197</f>
        <v>-</v>
      </c>
      <c r="AB198" s="1158"/>
      <c r="AC198" s="1159"/>
      <c r="AD198" s="1158"/>
      <c r="AE198" s="1159"/>
      <c r="AF198" s="638"/>
      <c r="AG198" s="1217"/>
      <c r="AH198" s="684"/>
      <c r="AI198" s="687"/>
      <c r="AJ198" s="687"/>
      <c r="AK198" s="687"/>
      <c r="AL198" s="687"/>
      <c r="AM198" s="687"/>
      <c r="AN198" s="687"/>
      <c r="AO198" s="684"/>
      <c r="AP198" s="684"/>
      <c r="AQ198" s="684"/>
      <c r="AR198" s="684"/>
    </row>
    <row r="199" spans="1:46" s="650" customFormat="1" ht="17.100000000000001" customHeight="1">
      <c r="A199" s="1152"/>
      <c r="B199" s="1152"/>
      <c r="C199" s="1152"/>
      <c r="D199" s="1152"/>
      <c r="E199" s="1152"/>
      <c r="F199" s="973"/>
      <c r="G199" s="982"/>
      <c r="H199" s="983"/>
      <c r="I199" s="984"/>
      <c r="J199" s="974"/>
      <c r="K199" s="1108"/>
      <c r="L199" s="1213"/>
      <c r="M199" s="1214"/>
      <c r="N199" s="1159"/>
      <c r="O199" s="1221"/>
      <c r="P199" s="1219"/>
      <c r="Q199" s="1270"/>
      <c r="R199" s="1159"/>
      <c r="S199" s="567"/>
      <c r="T199" s="663"/>
      <c r="U199" s="670"/>
      <c r="V199" s="671"/>
      <c r="W199" s="671"/>
      <c r="X199" s="671"/>
      <c r="Y199" s="671"/>
      <c r="Z199" s="672"/>
      <c r="AA199" s="672"/>
      <c r="AB199" s="673"/>
      <c r="AC199" s="669"/>
      <c r="AD199" s="669"/>
      <c r="AE199" s="673"/>
      <c r="AF199" s="669"/>
      <c r="AG199" s="1217"/>
      <c r="AH199" s="684"/>
      <c r="AI199" s="687"/>
      <c r="AJ199" s="687"/>
      <c r="AK199" s="687"/>
      <c r="AL199" s="687"/>
      <c r="AM199" s="687"/>
      <c r="AN199" s="687"/>
      <c r="AO199" s="684"/>
      <c r="AP199" s="684"/>
      <c r="AQ199" s="684"/>
      <c r="AR199" s="684"/>
    </row>
    <row r="200" spans="1:46" s="650" customFormat="1" ht="17.100000000000001" customHeight="1">
      <c r="A200" s="1152"/>
      <c r="B200" s="1152"/>
      <c r="C200" s="1152"/>
      <c r="D200" s="1152"/>
      <c r="E200" s="1152"/>
      <c r="F200" s="973"/>
      <c r="G200" s="982"/>
      <c r="H200" s="983"/>
      <c r="I200" s="984"/>
      <c r="J200" s="974"/>
      <c r="K200" s="1108"/>
      <c r="L200" s="1213"/>
      <c r="M200" s="1214"/>
      <c r="N200" s="1159"/>
      <c r="O200" s="674"/>
      <c r="P200" s="676"/>
      <c r="Q200" s="675"/>
      <c r="R200" s="671"/>
      <c r="S200" s="671"/>
      <c r="T200" s="671"/>
      <c r="U200" s="671"/>
      <c r="V200" s="671"/>
      <c r="W200" s="671"/>
      <c r="X200" s="671"/>
      <c r="Y200" s="671"/>
      <c r="Z200" s="672"/>
      <c r="AA200" s="672"/>
      <c r="AB200" s="673"/>
      <c r="AC200" s="669"/>
      <c r="AD200" s="669"/>
      <c r="AE200" s="673"/>
      <c r="AF200" s="669"/>
      <c r="AG200" s="1217"/>
      <c r="AH200" s="684"/>
      <c r="AI200" s="687"/>
      <c r="AJ200" s="687"/>
      <c r="AK200" s="687"/>
      <c r="AL200" s="687"/>
      <c r="AM200" s="687"/>
      <c r="AN200" s="687"/>
      <c r="AO200" s="684"/>
      <c r="AP200" s="684"/>
      <c r="AQ200" s="684"/>
      <c r="AR200" s="684"/>
    </row>
    <row r="201" spans="1:46" s="649" customFormat="1" ht="15" customHeight="1">
      <c r="A201" s="1152"/>
      <c r="B201" s="1152"/>
      <c r="C201" s="1152"/>
      <c r="D201" s="1152"/>
      <c r="E201" s="981"/>
      <c r="F201" s="975"/>
      <c r="G201" s="977"/>
      <c r="H201" s="975"/>
      <c r="I201" s="984"/>
      <c r="J201" s="974"/>
      <c r="K201" s="968"/>
      <c r="L201" s="653"/>
      <c r="M201" s="662" t="s">
        <v>4</v>
      </c>
      <c r="N201" s="662"/>
      <c r="O201" s="662"/>
      <c r="P201" s="662"/>
      <c r="Q201" s="662"/>
      <c r="R201" s="662"/>
      <c r="S201" s="662"/>
      <c r="T201" s="662"/>
      <c r="U201" s="662"/>
      <c r="V201" s="662"/>
      <c r="W201" s="662"/>
      <c r="X201" s="662"/>
      <c r="Y201" s="662"/>
      <c r="Z201" s="662"/>
      <c r="AA201" s="662"/>
      <c r="AB201" s="662"/>
      <c r="AC201" s="662"/>
      <c r="AD201" s="662"/>
      <c r="AE201" s="662"/>
      <c r="AF201" s="662"/>
      <c r="AG201" s="1218"/>
      <c r="AH201" s="686"/>
      <c r="AI201" s="686"/>
      <c r="AJ201" s="688"/>
      <c r="AK201" s="688"/>
      <c r="AL201" s="688"/>
      <c r="AM201" s="688"/>
      <c r="AN201" s="688"/>
      <c r="AO201" s="686"/>
      <c r="AP201" s="686"/>
      <c r="AQ201" s="686"/>
      <c r="AR201" s="686"/>
    </row>
    <row r="202" spans="1:46" s="649" customFormat="1" ht="15" customHeight="1">
      <c r="A202" s="1152"/>
      <c r="B202" s="1152"/>
      <c r="C202" s="1152"/>
      <c r="D202" s="981"/>
      <c r="E202" s="981"/>
      <c r="F202" s="975"/>
      <c r="G202" s="982"/>
      <c r="H202" s="975"/>
      <c r="I202" s="968"/>
      <c r="J202" s="959"/>
      <c r="K202" s="968"/>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9"/>
      <c r="AG202" s="664"/>
      <c r="AH202" s="686"/>
      <c r="AI202" s="686"/>
      <c r="AJ202" s="688"/>
      <c r="AK202" s="688"/>
      <c r="AL202" s="688"/>
      <c r="AM202" s="688"/>
      <c r="AN202" s="688"/>
      <c r="AO202" s="686"/>
      <c r="AP202" s="686"/>
      <c r="AQ202" s="686"/>
      <c r="AR202" s="686"/>
    </row>
    <row r="203" spans="1:46" s="649" customFormat="1" ht="15" customHeight="1">
      <c r="A203" s="1152"/>
      <c r="B203" s="1152"/>
      <c r="C203" s="981"/>
      <c r="D203" s="981"/>
      <c r="E203" s="981"/>
      <c r="F203" s="975"/>
      <c r="G203" s="982"/>
      <c r="H203" s="975"/>
      <c r="I203" s="968"/>
      <c r="J203" s="959"/>
      <c r="K203" s="968"/>
      <c r="L203" s="653"/>
      <c r="M203" s="660" t="s">
        <v>17</v>
      </c>
      <c r="N203" s="660"/>
      <c r="O203" s="660"/>
      <c r="P203" s="660"/>
      <c r="Q203" s="660"/>
      <c r="R203" s="660"/>
      <c r="S203" s="660"/>
      <c r="T203" s="660"/>
      <c r="U203" s="660"/>
      <c r="V203" s="660"/>
      <c r="W203" s="660"/>
      <c r="X203" s="660"/>
      <c r="Y203" s="660"/>
      <c r="Z203" s="656"/>
      <c r="AA203" s="656"/>
      <c r="AB203" s="673"/>
      <c r="AC203" s="669"/>
      <c r="AD203" s="668"/>
      <c r="AE203" s="660"/>
      <c r="AF203" s="669"/>
      <c r="AG203" s="664"/>
      <c r="AH203" s="686"/>
      <c r="AI203" s="686"/>
      <c r="AJ203" s="686"/>
      <c r="AK203" s="686"/>
      <c r="AL203" s="686"/>
      <c r="AM203" s="686"/>
      <c r="AN203" s="686"/>
      <c r="AO203" s="686"/>
      <c r="AP203" s="686"/>
      <c r="AQ203" s="686"/>
      <c r="AR203" s="686"/>
    </row>
    <row r="204" spans="1:46" s="649" customFormat="1" ht="15" customHeight="1">
      <c r="A204" s="1152"/>
      <c r="B204" s="981"/>
      <c r="C204" s="981"/>
      <c r="D204" s="981"/>
      <c r="E204" s="981"/>
      <c r="F204" s="975"/>
      <c r="G204" s="982"/>
      <c r="H204" s="975"/>
      <c r="I204" s="968"/>
      <c r="J204" s="959"/>
      <c r="K204" s="968"/>
      <c r="L204" s="653"/>
      <c r="M204" s="663" t="s">
        <v>18</v>
      </c>
      <c r="N204" s="663"/>
      <c r="O204" s="663"/>
      <c r="P204" s="663"/>
      <c r="Q204" s="663"/>
      <c r="R204" s="663"/>
      <c r="S204" s="663"/>
      <c r="T204" s="663"/>
      <c r="U204" s="663"/>
      <c r="V204" s="663"/>
      <c r="W204" s="663"/>
      <c r="X204" s="663"/>
      <c r="Y204" s="663"/>
      <c r="Z204" s="656"/>
      <c r="AA204" s="656"/>
      <c r="AB204" s="673"/>
      <c r="AC204" s="669"/>
      <c r="AD204" s="668"/>
      <c r="AE204" s="660"/>
      <c r="AF204" s="669"/>
      <c r="AG204" s="664"/>
      <c r="AH204" s="686"/>
      <c r="AI204" s="686"/>
      <c r="AJ204" s="686"/>
      <c r="AK204" s="686"/>
      <c r="AL204" s="686"/>
      <c r="AM204" s="686"/>
      <c r="AN204" s="686"/>
      <c r="AO204" s="686"/>
      <c r="AP204" s="686"/>
      <c r="AQ204" s="686"/>
      <c r="AR204" s="686"/>
    </row>
    <row r="205" spans="1:46" s="649" customFormat="1" ht="15" customHeight="1">
      <c r="A205" s="954"/>
      <c r="B205" s="954"/>
      <c r="C205" s="954"/>
      <c r="D205" s="954"/>
      <c r="E205" s="954"/>
      <c r="F205" s="954"/>
      <c r="G205" s="967"/>
      <c r="H205" s="968"/>
      <c r="I205" s="958"/>
      <c r="J205" s="959"/>
      <c r="K205" s="954"/>
      <c r="L205" s="653"/>
      <c r="M205" s="670" t="s">
        <v>294</v>
      </c>
      <c r="N205" s="670"/>
      <c r="O205" s="670"/>
      <c r="P205" s="670"/>
      <c r="Q205" s="670"/>
      <c r="R205" s="670"/>
      <c r="S205" s="670"/>
      <c r="T205" s="670"/>
      <c r="U205" s="670"/>
      <c r="V205" s="670"/>
      <c r="W205" s="670"/>
      <c r="X205" s="670"/>
      <c r="Y205" s="670"/>
      <c r="Z205" s="656"/>
      <c r="AA205" s="656"/>
      <c r="AB205" s="673"/>
      <c r="AC205" s="669"/>
      <c r="AD205" s="668"/>
      <c r="AE205" s="660"/>
      <c r="AF205" s="669"/>
      <c r="AG205" s="664"/>
      <c r="AH205" s="686"/>
      <c r="AI205" s="686"/>
      <c r="AJ205" s="686"/>
      <c r="AK205" s="686"/>
      <c r="AL205" s="686"/>
      <c r="AM205" s="686"/>
      <c r="AN205" s="686"/>
      <c r="AO205" s="686"/>
      <c r="AP205" s="686"/>
      <c r="AQ205" s="686"/>
      <c r="AR205" s="686"/>
    </row>
    <row r="206" spans="1:46" ht="15" customHeight="1">
      <c r="G206" s="128"/>
      <c r="H206" s="129"/>
      <c r="I206" s="129"/>
      <c r="J206" s="59"/>
      <c r="K206" s="129"/>
      <c r="L206" s="129"/>
      <c r="M206" s="129"/>
      <c r="N206" s="129"/>
      <c r="O206" s="129"/>
      <c r="P206" s="129"/>
      <c r="Q206" s="129"/>
      <c r="R206" s="129"/>
      <c r="S206" s="129"/>
      <c r="T206" s="129"/>
      <c r="U206" s="129"/>
      <c r="V206" s="129"/>
      <c r="W206" s="129"/>
      <c r="X206" s="129"/>
      <c r="Y206" s="129"/>
      <c r="Z206" s="129"/>
      <c r="AA206" s="129"/>
      <c r="AB206" s="129"/>
      <c r="AC206" s="129"/>
      <c r="AD206" s="129"/>
      <c r="AE206" s="129"/>
      <c r="AF206" s="129"/>
      <c r="AG206" s="129"/>
      <c r="AH206" s="129"/>
      <c r="AI206" s="129"/>
      <c r="AJ206" s="129"/>
      <c r="AK206" s="175"/>
      <c r="AL206" s="175"/>
      <c r="AM206" s="175"/>
      <c r="AN206" s="175"/>
      <c r="AO206" s="175"/>
      <c r="AP206" s="175"/>
      <c r="AQ206" s="175"/>
      <c r="AR206" s="175"/>
      <c r="AS206" s="175"/>
      <c r="AT206" s="175"/>
    </row>
    <row r="207" spans="1:46" ht="15" customHeight="1">
      <c r="G207" s="128"/>
      <c r="H207" s="129"/>
      <c r="I207" s="129"/>
      <c r="J207" s="59"/>
      <c r="K207" s="129"/>
      <c r="L207" s="129"/>
      <c r="M207" s="129"/>
      <c r="N207" s="129"/>
      <c r="O207" s="129"/>
      <c r="P207" s="129"/>
      <c r="Q207" s="1154"/>
      <c r="R207" s="129"/>
      <c r="S207" s="129"/>
      <c r="T207" s="129"/>
      <c r="U207" s="1154"/>
      <c r="V207" s="129"/>
      <c r="W207" s="129"/>
      <c r="X207" s="129"/>
      <c r="Y207" s="1058"/>
      <c r="Z207" s="129"/>
      <c r="AA207" s="129"/>
      <c r="AB207" s="129"/>
      <c r="AC207" s="129"/>
      <c r="AD207" s="129"/>
      <c r="AE207" s="129"/>
      <c r="AF207" s="129"/>
      <c r="AG207" s="129"/>
      <c r="AH207" s="129"/>
      <c r="AI207" s="129"/>
      <c r="AJ207" s="129"/>
      <c r="AK207" s="175"/>
      <c r="AL207" s="175"/>
      <c r="AM207" s="175"/>
      <c r="AN207" s="175"/>
      <c r="AO207" s="175"/>
      <c r="AP207" s="175"/>
      <c r="AQ207" s="175"/>
      <c r="AR207" s="175"/>
      <c r="AS207" s="175"/>
      <c r="AT207" s="175"/>
    </row>
    <row r="208" spans="1:46" ht="15" customHeight="1">
      <c r="G208" s="128"/>
      <c r="H208" s="129"/>
      <c r="I208" s="129"/>
      <c r="J208" s="59"/>
      <c r="K208" s="129"/>
      <c r="L208" s="129"/>
      <c r="M208" s="129"/>
      <c r="N208" s="129"/>
      <c r="O208" s="129"/>
      <c r="P208" s="129"/>
      <c r="Q208" s="1154"/>
      <c r="R208" s="129"/>
      <c r="S208" s="129"/>
      <c r="T208" s="129"/>
      <c r="U208" s="1154"/>
      <c r="V208" s="129"/>
      <c r="W208" s="129"/>
      <c r="X208" s="129"/>
      <c r="Y208" s="129"/>
      <c r="Z208" s="129"/>
      <c r="AA208" s="129"/>
      <c r="AB208" s="129"/>
      <c r="AC208" s="129"/>
    </row>
    <row r="209" spans="1:83" ht="15" customHeight="1">
      <c r="G209" s="128"/>
      <c r="H209" s="129"/>
      <c r="I209" s="129"/>
      <c r="J209" s="59"/>
      <c r="K209" s="129"/>
      <c r="L209" s="129"/>
      <c r="M209" s="129"/>
      <c r="N209" s="129"/>
      <c r="O209" s="129"/>
      <c r="Q209" s="1154"/>
      <c r="V209" s="129"/>
      <c r="W209" s="129"/>
      <c r="X209" s="129"/>
      <c r="Z209" s="129"/>
      <c r="AA209" s="129"/>
      <c r="AB209" s="129"/>
      <c r="AC209" s="695"/>
      <c r="AD209" s="129"/>
    </row>
    <row r="210" spans="1:83" ht="15" customHeight="1">
      <c r="G210" s="128"/>
      <c r="H210" s="129"/>
      <c r="I210" s="129"/>
      <c r="J210" s="59"/>
      <c r="K210" s="129"/>
      <c r="L210" s="129"/>
      <c r="M210" s="129"/>
      <c r="N210" s="129"/>
      <c r="O210" s="129"/>
      <c r="Q210" s="195"/>
      <c r="Y210" s="129"/>
      <c r="Z210" s="129"/>
      <c r="AA210" s="129"/>
      <c r="AB210" s="129"/>
      <c r="AC210" s="129"/>
      <c r="AD210" s="129"/>
      <c r="AE210" s="129"/>
    </row>
    <row r="211" spans="1:83" ht="15" customHeight="1">
      <c r="A211" s="696"/>
      <c r="B211" s="696"/>
      <c r="C211" s="696"/>
      <c r="D211" s="696"/>
      <c r="E211" s="696"/>
      <c r="F211" s="696"/>
      <c r="G211" s="699"/>
      <c r="H211" s="700"/>
      <c r="I211" s="700"/>
      <c r="J211" s="697"/>
      <c r="K211" s="700"/>
      <c r="L211" s="700"/>
      <c r="M211" s="700"/>
      <c r="N211" s="1248" t="s">
        <v>82</v>
      </c>
      <c r="O211" s="1221"/>
      <c r="P211" s="1219">
        <v>1</v>
      </c>
      <c r="Q211" s="1249"/>
      <c r="R211" s="1159" t="s">
        <v>81</v>
      </c>
      <c r="S211" s="1250"/>
      <c r="T211" s="1237">
        <v>1</v>
      </c>
      <c r="U211" s="1155"/>
      <c r="V211" s="1159" t="s">
        <v>81</v>
      </c>
      <c r="W211" s="802"/>
      <c r="X211" s="703">
        <v>1</v>
      </c>
      <c r="Y211" s="1058"/>
      <c r="Z211" s="700"/>
      <c r="AA211" s="700"/>
      <c r="AB211" s="700"/>
      <c r="AC211" s="700"/>
      <c r="AD211" s="700"/>
      <c r="AE211" s="696"/>
      <c r="AF211" s="694"/>
      <c r="AG211" s="694"/>
      <c r="AH211" s="694"/>
      <c r="AI211" s="694"/>
      <c r="AJ211" s="694"/>
      <c r="AK211" s="694"/>
      <c r="AL211" s="694"/>
      <c r="AM211" s="694"/>
      <c r="AN211" s="694"/>
      <c r="AO211" s="694"/>
      <c r="AP211" s="694"/>
      <c r="AQ211" s="694"/>
      <c r="AR211" s="694"/>
      <c r="AS211" s="694"/>
      <c r="AT211" s="694"/>
      <c r="AU211" s="694"/>
      <c r="AV211" s="694"/>
      <c r="AW211" s="694"/>
      <c r="AX211" s="694"/>
      <c r="AY211" s="694"/>
      <c r="AZ211" s="694"/>
      <c r="BA211" s="694"/>
      <c r="BB211" s="694"/>
      <c r="BC211" s="694"/>
      <c r="BD211" s="694"/>
      <c r="BE211" s="694"/>
      <c r="BF211" s="694"/>
      <c r="BG211" s="694"/>
      <c r="BH211" s="694"/>
      <c r="BI211" s="694"/>
      <c r="BJ211" s="694"/>
      <c r="BK211" s="694"/>
      <c r="BL211" s="694"/>
      <c r="BM211" s="694"/>
      <c r="BN211" s="694"/>
      <c r="BO211" s="694"/>
      <c r="BP211" s="694"/>
      <c r="BQ211" s="694"/>
      <c r="BR211" s="694"/>
      <c r="BS211" s="694"/>
      <c r="BT211" s="694"/>
      <c r="BU211" s="694"/>
      <c r="BV211" s="694"/>
      <c r="BW211" s="694"/>
      <c r="BX211" s="694"/>
      <c r="BY211" s="694"/>
      <c r="BZ211" s="694"/>
      <c r="CA211" s="694"/>
      <c r="CB211" s="694"/>
      <c r="CC211" s="694"/>
      <c r="CD211" s="694"/>
      <c r="CE211" s="694"/>
    </row>
    <row r="212" spans="1:83" ht="15" customHeight="1">
      <c r="A212" s="696"/>
      <c r="B212" s="696"/>
      <c r="C212" s="696"/>
      <c r="D212" s="696"/>
      <c r="E212" s="696"/>
      <c r="F212" s="696"/>
      <c r="G212" s="699"/>
      <c r="H212" s="700"/>
      <c r="I212" s="700"/>
      <c r="J212" s="697"/>
      <c r="K212" s="700"/>
      <c r="L212" s="700"/>
      <c r="M212" s="700"/>
      <c r="N212" s="1248"/>
      <c r="O212" s="1221"/>
      <c r="P212" s="1219"/>
      <c r="Q212" s="1249"/>
      <c r="R212" s="1159"/>
      <c r="S212" s="1251"/>
      <c r="T212" s="1238"/>
      <c r="U212" s="1155"/>
      <c r="V212" s="1159"/>
      <c r="W212" s="701"/>
      <c r="X212" s="701"/>
      <c r="Y212" s="701" t="s">
        <v>692</v>
      </c>
      <c r="Z212" s="700"/>
      <c r="AA212" s="700"/>
      <c r="AB212" s="700"/>
      <c r="AC212" s="700"/>
      <c r="AD212" s="700"/>
      <c r="AE212" s="700"/>
      <c r="AF212" s="694"/>
      <c r="AG212" s="694"/>
      <c r="AH212" s="694"/>
      <c r="AI212" s="694"/>
      <c r="AJ212" s="694"/>
      <c r="AK212" s="694"/>
      <c r="AL212" s="694"/>
      <c r="AM212" s="694"/>
      <c r="AN212" s="694"/>
      <c r="AO212" s="694"/>
      <c r="AP212" s="694"/>
      <c r="AQ212" s="694"/>
      <c r="AR212" s="694"/>
      <c r="AS212" s="694"/>
      <c r="AT212" s="694"/>
      <c r="AU212" s="694"/>
      <c r="AV212" s="694"/>
      <c r="AW212" s="694"/>
      <c r="AX212" s="694"/>
      <c r="AY212" s="694"/>
      <c r="AZ212" s="694"/>
      <c r="BA212" s="694"/>
      <c r="BB212" s="694"/>
      <c r="BC212" s="694"/>
      <c r="BD212" s="694"/>
      <c r="BE212" s="694"/>
      <c r="BF212" s="694"/>
      <c r="BG212" s="694"/>
      <c r="BH212" s="694"/>
      <c r="BI212" s="694"/>
      <c r="BJ212" s="694"/>
      <c r="BK212" s="694"/>
      <c r="BL212" s="694"/>
      <c r="BM212" s="694"/>
      <c r="BN212" s="694"/>
      <c r="BO212" s="694"/>
      <c r="BP212" s="694"/>
      <c r="BQ212" s="694"/>
      <c r="BR212" s="694"/>
      <c r="BS212" s="694"/>
      <c r="BT212" s="694"/>
      <c r="BU212" s="694"/>
      <c r="BV212" s="694"/>
      <c r="BW212" s="694"/>
      <c r="BX212" s="694"/>
      <c r="BY212" s="694"/>
      <c r="BZ212" s="694"/>
      <c r="CA212" s="694"/>
      <c r="CB212" s="694"/>
      <c r="CC212" s="694"/>
      <c r="CD212" s="694"/>
      <c r="CE212" s="694"/>
    </row>
    <row r="213" spans="1:83" ht="15" customHeight="1">
      <c r="A213" s="696"/>
      <c r="B213" s="696"/>
      <c r="C213" s="696"/>
      <c r="D213" s="696"/>
      <c r="E213" s="696"/>
      <c r="F213" s="696"/>
      <c r="G213" s="699"/>
      <c r="H213" s="700"/>
      <c r="I213" s="700"/>
      <c r="J213" s="697"/>
      <c r="K213" s="700"/>
      <c r="L213" s="700"/>
      <c r="M213" s="700"/>
      <c r="N213" s="1248"/>
      <c r="O213" s="1221"/>
      <c r="P213" s="1219"/>
      <c r="Q213" s="1249"/>
      <c r="R213" s="1159"/>
      <c r="S213" s="698"/>
      <c r="T213" s="698"/>
      <c r="U213" s="701" t="s">
        <v>693</v>
      </c>
      <c r="V213" s="801"/>
      <c r="W213" s="702"/>
      <c r="X213" s="702"/>
      <c r="Y213" s="702"/>
      <c r="Z213" s="700"/>
      <c r="AA213" s="700"/>
      <c r="AB213" s="700"/>
      <c r="AC213" s="700"/>
      <c r="AD213" s="700"/>
      <c r="AE213" s="700"/>
      <c r="AF213" s="694"/>
      <c r="AG213" s="694"/>
      <c r="AH213" s="694"/>
      <c r="AI213" s="694"/>
      <c r="AJ213" s="694"/>
      <c r="AK213" s="694"/>
      <c r="AL213" s="694"/>
      <c r="AM213" s="694"/>
      <c r="AN213" s="694"/>
      <c r="AO213" s="694"/>
      <c r="AP213" s="694"/>
      <c r="AQ213" s="694"/>
      <c r="AR213" s="694"/>
      <c r="AS213" s="694"/>
      <c r="AT213" s="694"/>
      <c r="AU213" s="694"/>
      <c r="AV213" s="694"/>
      <c r="AW213" s="694"/>
      <c r="AX213" s="694"/>
      <c r="AY213" s="694"/>
      <c r="AZ213" s="694"/>
      <c r="BA213" s="694"/>
      <c r="BB213" s="694"/>
      <c r="BC213" s="694"/>
      <c r="BD213" s="694"/>
      <c r="BE213" s="694"/>
      <c r="BF213" s="694"/>
      <c r="BG213" s="694"/>
      <c r="BH213" s="694"/>
      <c r="BI213" s="694"/>
      <c r="BJ213" s="694"/>
      <c r="BK213" s="694"/>
      <c r="BL213" s="694"/>
      <c r="BM213" s="694"/>
      <c r="BN213" s="694"/>
      <c r="BO213" s="694"/>
      <c r="BP213" s="694"/>
      <c r="BQ213" s="694"/>
      <c r="BR213" s="694"/>
      <c r="BS213" s="694"/>
      <c r="BT213" s="694"/>
      <c r="BU213" s="694"/>
      <c r="BV213" s="694"/>
      <c r="BW213" s="694"/>
      <c r="BX213" s="694"/>
      <c r="BY213" s="694"/>
      <c r="BZ213" s="694"/>
      <c r="CA213" s="694"/>
      <c r="CB213" s="694"/>
      <c r="CC213" s="694"/>
      <c r="CD213" s="694"/>
      <c r="CE213" s="694"/>
    </row>
    <row r="214" spans="1:83" ht="15" customHeight="1">
      <c r="A214" s="696"/>
      <c r="B214" s="696"/>
      <c r="C214" s="696"/>
      <c r="D214" s="696"/>
      <c r="E214" s="696"/>
      <c r="F214" s="696"/>
      <c r="G214" s="699"/>
      <c r="H214" s="700"/>
      <c r="I214" s="700"/>
      <c r="J214" s="697"/>
      <c r="K214" s="700"/>
      <c r="L214" s="700"/>
      <c r="M214" s="700"/>
      <c r="N214" s="1159"/>
      <c r="O214" s="799"/>
      <c r="P214" s="799"/>
      <c r="Q214" s="800"/>
      <c r="R214" s="801"/>
      <c r="S214" s="702"/>
      <c r="T214" s="702"/>
      <c r="U214" s="702"/>
      <c r="V214" s="702"/>
      <c r="W214" s="702"/>
      <c r="X214" s="702"/>
      <c r="Y214" s="702"/>
      <c r="Z214" s="700"/>
      <c r="AA214" s="700"/>
      <c r="AB214" s="700"/>
      <c r="AC214" s="700"/>
      <c r="AD214" s="700"/>
      <c r="AE214" s="700"/>
      <c r="AF214" s="694"/>
      <c r="AG214" s="694"/>
      <c r="AH214" s="694"/>
      <c r="AI214" s="694"/>
      <c r="AJ214" s="694"/>
      <c r="AK214" s="694"/>
      <c r="AL214" s="694"/>
      <c r="AM214" s="694"/>
      <c r="AN214" s="694"/>
      <c r="AO214" s="694"/>
      <c r="AP214" s="694"/>
      <c r="AQ214" s="694"/>
      <c r="AR214" s="694"/>
      <c r="AS214" s="694"/>
      <c r="AT214" s="694"/>
      <c r="AU214" s="694"/>
      <c r="AV214" s="694"/>
      <c r="AW214" s="694"/>
      <c r="AX214" s="694"/>
      <c r="AY214" s="694"/>
      <c r="AZ214" s="694"/>
      <c r="BA214" s="694"/>
      <c r="BB214" s="694"/>
      <c r="BC214" s="694"/>
      <c r="BD214" s="694"/>
      <c r="BE214" s="694"/>
      <c r="BF214" s="694"/>
      <c r="BG214" s="694"/>
      <c r="BH214" s="694"/>
      <c r="BI214" s="694"/>
      <c r="BJ214" s="694"/>
      <c r="BK214" s="694"/>
      <c r="BL214" s="694"/>
      <c r="BM214" s="694"/>
      <c r="BN214" s="694"/>
      <c r="BO214" s="694"/>
      <c r="BP214" s="694"/>
      <c r="BQ214" s="694"/>
      <c r="BR214" s="694"/>
      <c r="BS214" s="694"/>
      <c r="BT214" s="694"/>
      <c r="BU214" s="694"/>
      <c r="BV214" s="694"/>
      <c r="BW214" s="694"/>
      <c r="BX214" s="694"/>
      <c r="BY214" s="694"/>
      <c r="BZ214" s="694"/>
      <c r="CA214" s="694"/>
      <c r="CB214" s="694"/>
      <c r="CC214" s="694"/>
      <c r="CD214" s="694"/>
      <c r="CE214" s="694"/>
    </row>
    <row r="216" spans="1:83" s="36" customFormat="1" ht="17.100000000000001" customHeight="1">
      <c r="A216" s="71"/>
      <c r="B216" s="71"/>
      <c r="C216" s="60"/>
      <c r="D216" s="123"/>
      <c r="E216" s="142"/>
      <c r="F216" s="144"/>
      <c r="G216" s="144"/>
      <c r="H216" s="143"/>
      <c r="I216" s="143"/>
      <c r="J216" s="143"/>
      <c r="K216" s="143"/>
      <c r="L216" s="143"/>
      <c r="M216" s="143"/>
      <c r="N216" s="143"/>
      <c r="O216" s="143"/>
      <c r="P216" s="143"/>
      <c r="Q216" s="143"/>
      <c r="R216" s="143"/>
      <c r="S216" s="143"/>
      <c r="T216" s="125"/>
      <c r="U216" s="125"/>
      <c r="V216" s="125"/>
      <c r="W216" s="145"/>
      <c r="X216" s="145"/>
    </row>
    <row r="217" spans="1:83" s="707" customFormat="1" ht="18.75" customHeight="1">
      <c r="X217" s="686"/>
      <c r="Y217" s="686"/>
      <c r="Z217" s="686"/>
      <c r="AA217" s="686"/>
      <c r="AB217" s="686"/>
      <c r="AC217" s="686"/>
      <c r="AD217" s="686"/>
      <c r="AE217" s="686"/>
      <c r="AF217" s="686"/>
      <c r="AG217" s="686"/>
      <c r="AH217" s="686"/>
      <c r="AI217" s="686"/>
      <c r="AJ217" s="686"/>
    </row>
    <row r="218" spans="1:83" s="35" customFormat="1" ht="17.100000000000001" customHeight="1">
      <c r="G218" s="35" t="s">
        <v>12</v>
      </c>
      <c r="I218" s="35" t="s">
        <v>725</v>
      </c>
      <c r="V218" s="130"/>
      <c r="X218" s="187"/>
      <c r="Y218" s="187"/>
      <c r="Z218" s="187"/>
      <c r="AA218" s="187"/>
      <c r="AB218" s="187"/>
      <c r="AC218" s="187"/>
      <c r="AD218" s="187"/>
      <c r="AE218" s="187"/>
      <c r="AF218" s="187"/>
      <c r="AG218" s="187"/>
      <c r="AH218" s="187"/>
      <c r="AI218" s="187"/>
      <c r="AJ218" s="187"/>
    </row>
    <row r="219" spans="1:83" s="707" customFormat="1" ht="17.100000000000001" customHeight="1">
      <c r="L219" s="94"/>
      <c r="M219" s="94"/>
      <c r="N219" s="94"/>
      <c r="O219" s="94"/>
      <c r="P219" s="94"/>
      <c r="Q219" s="94"/>
      <c r="R219" s="94"/>
      <c r="S219" s="94"/>
      <c r="T219" s="94"/>
      <c r="U219" s="94"/>
      <c r="V219" s="94"/>
      <c r="W219" s="94"/>
      <c r="X219" s="686"/>
      <c r="Y219" s="686"/>
      <c r="Z219" s="686"/>
      <c r="AA219" s="686"/>
      <c r="AB219" s="686"/>
      <c r="AC219" s="686"/>
      <c r="AD219" s="686"/>
      <c r="AE219" s="686"/>
      <c r="AF219" s="686"/>
      <c r="AG219" s="686"/>
      <c r="AH219" s="686"/>
      <c r="AI219" s="686"/>
      <c r="AJ219" s="686"/>
    </row>
    <row r="220" spans="1:83" s="764" customFormat="1" ht="22.5">
      <c r="A220" s="1152">
        <v>1</v>
      </c>
      <c r="B220" s="848"/>
      <c r="C220" s="848"/>
      <c r="D220" s="848"/>
      <c r="E220" s="849"/>
      <c r="F220" s="850"/>
      <c r="G220" s="850"/>
      <c r="H220" s="850"/>
      <c r="I220" s="851"/>
      <c r="J220" s="846"/>
      <c r="K220" s="853"/>
      <c r="L220" s="746">
        <f>mergeValue(A220)</f>
        <v>1</v>
      </c>
      <c r="M220" s="606" t="s">
        <v>19</v>
      </c>
      <c r="N220" s="611"/>
      <c r="O220" s="1230"/>
      <c r="P220" s="1231"/>
      <c r="Q220" s="1231"/>
      <c r="R220" s="1231"/>
      <c r="S220" s="1231"/>
      <c r="T220" s="1231"/>
      <c r="U220" s="1231"/>
      <c r="V220" s="1232"/>
      <c r="W220" s="595" t="s">
        <v>458</v>
      </c>
      <c r="X220" s="773"/>
      <c r="Y220" s="794"/>
      <c r="Z220" s="794" t="str">
        <f t="shared" ref="Z220:Z233" si="3">IF(M220="","",M220 )</f>
        <v>Наименование тарифа</v>
      </c>
      <c r="AA220" s="794"/>
      <c r="AB220" s="794"/>
      <c r="AC220" s="794"/>
      <c r="AD220" s="773"/>
      <c r="AE220" s="773"/>
      <c r="AF220" s="773"/>
      <c r="AG220" s="773"/>
      <c r="AH220" s="773"/>
      <c r="AI220" s="773"/>
      <c r="AJ220" s="773"/>
    </row>
    <row r="221" spans="1:83" s="764" customFormat="1" ht="22.5">
      <c r="A221" s="1152"/>
      <c r="B221" s="1152">
        <v>1</v>
      </c>
      <c r="C221" s="848"/>
      <c r="D221" s="848"/>
      <c r="E221" s="850"/>
      <c r="F221" s="850"/>
      <c r="G221" s="850"/>
      <c r="H221" s="850"/>
      <c r="I221" s="845"/>
      <c r="J221" s="844"/>
      <c r="K221" s="847"/>
      <c r="L221" s="746" t="str">
        <f>mergeValue(A221) &amp;"."&amp; mergeValue(B221)</f>
        <v>1.1</v>
      </c>
      <c r="M221" s="657" t="s">
        <v>15</v>
      </c>
      <c r="N221" s="611"/>
      <c r="O221" s="1230"/>
      <c r="P221" s="1231"/>
      <c r="Q221" s="1231"/>
      <c r="R221" s="1231"/>
      <c r="S221" s="1231"/>
      <c r="T221" s="1231"/>
      <c r="U221" s="1231"/>
      <c r="V221" s="1232"/>
      <c r="W221" s="595" t="s">
        <v>459</v>
      </c>
      <c r="X221" s="773"/>
      <c r="Y221" s="794"/>
      <c r="Z221" s="794" t="str">
        <f t="shared" si="3"/>
        <v>Территория действия тарифа</v>
      </c>
      <c r="AA221" s="794"/>
      <c r="AB221" s="794"/>
      <c r="AC221" s="794"/>
      <c r="AD221" s="773"/>
      <c r="AE221" s="773"/>
      <c r="AF221" s="773"/>
      <c r="AG221" s="773"/>
      <c r="AH221" s="773"/>
      <c r="AI221" s="773"/>
      <c r="AJ221" s="773"/>
    </row>
    <row r="222" spans="1:83" s="764" customFormat="1" ht="22.5">
      <c r="A222" s="1152"/>
      <c r="B222" s="1152"/>
      <c r="C222" s="1152">
        <v>1</v>
      </c>
      <c r="D222" s="848"/>
      <c r="E222" s="850"/>
      <c r="F222" s="850"/>
      <c r="G222" s="850"/>
      <c r="H222" s="850"/>
      <c r="I222" s="852"/>
      <c r="J222" s="844"/>
      <c r="K222" s="847"/>
      <c r="L222" s="746" t="str">
        <f>mergeValue(A222) &amp;"."&amp; mergeValue(B222)&amp;"."&amp; mergeValue(C222)</f>
        <v>1.1.1</v>
      </c>
      <c r="M222" s="658" t="s">
        <v>6</v>
      </c>
      <c r="N222" s="611"/>
      <c r="O222" s="1230"/>
      <c r="P222" s="1231"/>
      <c r="Q222" s="1231"/>
      <c r="R222" s="1231"/>
      <c r="S222" s="1231"/>
      <c r="T222" s="1231"/>
      <c r="U222" s="1231"/>
      <c r="V222" s="1232"/>
      <c r="W222" s="595" t="s">
        <v>612</v>
      </c>
      <c r="X222" s="773"/>
      <c r="Y222" s="794"/>
      <c r="Z222" s="794" t="str">
        <f t="shared" si="3"/>
        <v xml:space="preserve">Наименование системы теплоснабжения </v>
      </c>
      <c r="AA222" s="794"/>
      <c r="AB222" s="794"/>
      <c r="AC222" s="794"/>
      <c r="AD222" s="773"/>
      <c r="AE222" s="773"/>
      <c r="AF222" s="773"/>
      <c r="AG222" s="773"/>
      <c r="AH222" s="773"/>
      <c r="AI222" s="773"/>
      <c r="AJ222" s="773"/>
    </row>
    <row r="223" spans="1:83" s="764" customFormat="1" ht="22.5">
      <c r="A223" s="1152"/>
      <c r="B223" s="1152"/>
      <c r="C223" s="1152"/>
      <c r="D223" s="1152">
        <v>1</v>
      </c>
      <c r="E223" s="850"/>
      <c r="F223" s="850"/>
      <c r="G223" s="850"/>
      <c r="H223" s="850"/>
      <c r="I223" s="852"/>
      <c r="J223" s="844"/>
      <c r="K223" s="847"/>
      <c r="L223" s="746" t="str">
        <f>mergeValue(A223) &amp;"."&amp; mergeValue(B223)&amp;"."&amp; mergeValue(C223)&amp;"."&amp; mergeValue(D223)</f>
        <v>1.1.1.1</v>
      </c>
      <c r="M223" s="659" t="s">
        <v>21</v>
      </c>
      <c r="N223" s="611"/>
      <c r="O223" s="1230"/>
      <c r="P223" s="1231"/>
      <c r="Q223" s="1231"/>
      <c r="R223" s="1231"/>
      <c r="S223" s="1231"/>
      <c r="T223" s="1231"/>
      <c r="U223" s="1231"/>
      <c r="V223" s="1232"/>
      <c r="W223" s="595" t="s">
        <v>613</v>
      </c>
      <c r="X223" s="773"/>
      <c r="Y223" s="794"/>
      <c r="Z223" s="794" t="str">
        <f t="shared" si="3"/>
        <v xml:space="preserve">Источник тепловой энергии  </v>
      </c>
      <c r="AA223" s="794"/>
      <c r="AB223" s="794"/>
      <c r="AC223" s="794"/>
      <c r="AD223" s="773"/>
      <c r="AE223" s="773"/>
      <c r="AF223" s="773"/>
      <c r="AG223" s="773"/>
      <c r="AH223" s="773"/>
      <c r="AI223" s="773"/>
      <c r="AJ223" s="773"/>
    </row>
    <row r="224" spans="1:83" s="764" customFormat="1" ht="101.25">
      <c r="A224" s="1152"/>
      <c r="B224" s="1152"/>
      <c r="C224" s="1152"/>
      <c r="D224" s="1152"/>
      <c r="E224" s="1152">
        <v>1</v>
      </c>
      <c r="F224" s="850"/>
      <c r="G224" s="850"/>
      <c r="H224" s="848">
        <v>1</v>
      </c>
      <c r="I224" s="1152">
        <v>1</v>
      </c>
      <c r="J224" s="850"/>
      <c r="K224" s="855"/>
      <c r="L224" s="746" t="str">
        <f>mergeValue(A224) &amp;"."&amp; mergeValue(B224)&amp;"."&amp; mergeValue(C224)&amp;"."&amp; mergeValue(D224)&amp;"."&amp; mergeValue(E224)</f>
        <v>1.1.1.1.1</v>
      </c>
      <c r="M224" s="519" t="s">
        <v>8</v>
      </c>
      <c r="N224" s="611"/>
      <c r="O224" s="1155"/>
      <c r="P224" s="1156"/>
      <c r="Q224" s="1156"/>
      <c r="R224" s="1156"/>
      <c r="S224" s="1156"/>
      <c r="T224" s="1156"/>
      <c r="U224" s="1156"/>
      <c r="V224" s="1157"/>
      <c r="W224" s="595" t="s">
        <v>617</v>
      </c>
      <c r="X224" s="773"/>
      <c r="Y224" s="794"/>
      <c r="Z224" s="794" t="str">
        <f t="shared" si="3"/>
        <v>Схема подключения теплопотребляющей установки к коллектору источника тепловой энергии</v>
      </c>
      <c r="AA224" s="794"/>
      <c r="AB224" s="794"/>
      <c r="AC224" s="794"/>
      <c r="AD224" s="773"/>
      <c r="AE224" s="773"/>
      <c r="AF224" s="773"/>
      <c r="AG224" s="773"/>
      <c r="AH224" s="773"/>
      <c r="AI224" s="773"/>
      <c r="AJ224" s="773"/>
    </row>
    <row r="225" spans="1:113" s="764" customFormat="1" ht="90">
      <c r="A225" s="1152"/>
      <c r="B225" s="1152"/>
      <c r="C225" s="1152"/>
      <c r="D225" s="1152"/>
      <c r="E225" s="1152"/>
      <c r="F225" s="1152">
        <v>1</v>
      </c>
      <c r="G225" s="848"/>
      <c r="H225" s="848"/>
      <c r="I225" s="1152"/>
      <c r="J225" s="1152">
        <v>1</v>
      </c>
      <c r="K225" s="856"/>
      <c r="L225" s="746" t="str">
        <f>mergeValue(A225) &amp;"."&amp; mergeValue(B225)&amp;"."&amp; mergeValue(C225)&amp;"."&amp; mergeValue(D225)&amp;"."&amp; mergeValue(E225)&amp;"."&amp; mergeValue(F225)</f>
        <v>1.1.1.1.1.1</v>
      </c>
      <c r="M225" s="520" t="s">
        <v>9</v>
      </c>
      <c r="N225" s="611"/>
      <c r="O225" s="1155"/>
      <c r="P225" s="1156"/>
      <c r="Q225" s="1156"/>
      <c r="R225" s="1156"/>
      <c r="S225" s="1156"/>
      <c r="T225" s="1156"/>
      <c r="U225" s="1156"/>
      <c r="V225" s="1157"/>
      <c r="W225" s="595" t="s">
        <v>615</v>
      </c>
      <c r="X225" s="773"/>
      <c r="Y225" s="794"/>
      <c r="Z225" s="794" t="str">
        <f t="shared" si="3"/>
        <v>Группа потребителей</v>
      </c>
      <c r="AA225" s="794"/>
      <c r="AB225" s="794"/>
      <c r="AC225" s="794"/>
      <c r="AD225" s="773"/>
      <c r="AE225" s="773"/>
      <c r="AF225" s="773"/>
      <c r="AG225" s="773"/>
      <c r="AH225" s="773"/>
      <c r="AI225" s="773"/>
      <c r="AJ225" s="773"/>
    </row>
    <row r="226" spans="1:113" s="764" customFormat="1" ht="195.75" customHeight="1">
      <c r="A226" s="1152"/>
      <c r="B226" s="1152"/>
      <c r="C226" s="1152"/>
      <c r="D226" s="1152"/>
      <c r="E226" s="1152"/>
      <c r="F226" s="1152"/>
      <c r="G226" s="848">
        <v>1</v>
      </c>
      <c r="H226" s="848"/>
      <c r="I226" s="1152"/>
      <c r="J226" s="1152"/>
      <c r="K226" s="856">
        <v>1</v>
      </c>
      <c r="L226" s="746" t="str">
        <f>mergeValue(A226) &amp;"."&amp; mergeValue(B226)&amp;"."&amp; mergeValue(C226)&amp;"."&amp; mergeValue(D226)&amp;"."&amp; mergeValue(E226)&amp;"."&amp; mergeValue(F226)&amp;"."&amp; mergeValue(G226)</f>
        <v>1.1.1.1.1.1.1</v>
      </c>
      <c r="M226" s="1034"/>
      <c r="N226" s="611"/>
      <c r="O226" s="728"/>
      <c r="P226" s="728"/>
      <c r="Q226" s="728"/>
      <c r="R226" s="1158"/>
      <c r="S226" s="1159" t="s">
        <v>81</v>
      </c>
      <c r="T226" s="1158"/>
      <c r="U226" s="1159" t="s">
        <v>81</v>
      </c>
      <c r="V226" s="728"/>
      <c r="W226" s="1151" t="s">
        <v>634</v>
      </c>
      <c r="X226" s="773" t="str">
        <f>strCheckDate(O227:V227)</f>
        <v/>
      </c>
      <c r="Y226" s="794"/>
      <c r="Z226" s="794" t="str">
        <f t="shared" si="3"/>
        <v/>
      </c>
      <c r="AA226" s="794"/>
      <c r="AB226" s="794"/>
      <c r="AC226" s="794"/>
      <c r="AD226" s="773"/>
      <c r="AE226" s="773"/>
      <c r="AF226" s="773"/>
      <c r="AG226" s="773"/>
      <c r="AH226" s="773"/>
      <c r="AI226" s="773"/>
      <c r="AJ226" s="773"/>
    </row>
    <row r="227" spans="1:113" s="764" customFormat="1" ht="14.25" hidden="1" customHeight="1">
      <c r="A227" s="1152"/>
      <c r="B227" s="1152"/>
      <c r="C227" s="1152"/>
      <c r="D227" s="1152"/>
      <c r="E227" s="1152"/>
      <c r="F227" s="1152"/>
      <c r="G227" s="848"/>
      <c r="H227" s="848"/>
      <c r="I227" s="1152"/>
      <c r="J227" s="1152"/>
      <c r="K227" s="856"/>
      <c r="L227" s="765"/>
      <c r="M227" s="611"/>
      <c r="N227" s="611"/>
      <c r="O227" s="728"/>
      <c r="P227" s="728"/>
      <c r="Q227" s="734" t="str">
        <f>R226 &amp; "-" &amp; T226</f>
        <v>-</v>
      </c>
      <c r="R227" s="1158"/>
      <c r="S227" s="1159"/>
      <c r="T227" s="1158"/>
      <c r="U227" s="1159"/>
      <c r="V227" s="728"/>
      <c r="W227" s="1151"/>
      <c r="X227" s="773"/>
      <c r="Y227" s="794"/>
      <c r="Z227" s="794" t="str">
        <f t="shared" si="3"/>
        <v/>
      </c>
      <c r="AA227" s="794"/>
      <c r="AB227" s="794"/>
      <c r="AC227" s="794"/>
      <c r="AD227" s="773"/>
      <c r="AE227" s="773"/>
      <c r="AF227" s="773"/>
      <c r="AG227" s="773"/>
      <c r="AH227" s="773"/>
      <c r="AI227" s="773"/>
      <c r="AJ227" s="773"/>
    </row>
    <row r="228" spans="1:113" s="764" customFormat="1" ht="15" customHeight="1">
      <c r="A228" s="1152"/>
      <c r="B228" s="1152"/>
      <c r="C228" s="1152"/>
      <c r="D228" s="1152"/>
      <c r="E228" s="1152"/>
      <c r="F228" s="1152"/>
      <c r="G228" s="850"/>
      <c r="H228" s="848"/>
      <c r="I228" s="1152"/>
      <c r="J228" s="1152"/>
      <c r="K228" s="855"/>
      <c r="L228" s="653"/>
      <c r="M228" s="522" t="s">
        <v>24</v>
      </c>
      <c r="N228" s="730"/>
      <c r="O228" s="730"/>
      <c r="P228" s="730"/>
      <c r="Q228" s="730"/>
      <c r="R228" s="730"/>
      <c r="S228" s="730"/>
      <c r="T228" s="730"/>
      <c r="U228" s="730"/>
      <c r="V228" s="727"/>
      <c r="W228" s="1151"/>
      <c r="X228" s="773"/>
      <c r="Y228" s="794"/>
      <c r="Z228" s="794" t="str">
        <f t="shared" si="3"/>
        <v>Добавить вид теплоносителя (параметры теплоносителя)</v>
      </c>
      <c r="AA228" s="794"/>
      <c r="AB228" s="794"/>
      <c r="AC228" s="794"/>
      <c r="AD228" s="773"/>
      <c r="AE228" s="773"/>
      <c r="AF228" s="773"/>
      <c r="AG228" s="773"/>
      <c r="AH228" s="773"/>
      <c r="AI228" s="773"/>
      <c r="AJ228" s="773"/>
    </row>
    <row r="229" spans="1:113" s="764" customFormat="1" ht="15" customHeight="1">
      <c r="A229" s="1152"/>
      <c r="B229" s="1152"/>
      <c r="C229" s="1152"/>
      <c r="D229" s="1152"/>
      <c r="E229" s="1152"/>
      <c r="F229" s="850"/>
      <c r="G229" s="850"/>
      <c r="H229" s="848"/>
      <c r="I229" s="1152"/>
      <c r="J229" s="850"/>
      <c r="K229" s="855"/>
      <c r="L229" s="653"/>
      <c r="M229" s="521" t="s">
        <v>10</v>
      </c>
      <c r="N229" s="730"/>
      <c r="O229" s="730"/>
      <c r="P229" s="730"/>
      <c r="Q229" s="730"/>
      <c r="R229" s="730"/>
      <c r="S229" s="730"/>
      <c r="T229" s="730"/>
      <c r="U229" s="729"/>
      <c r="V229" s="730"/>
      <c r="W229" s="630"/>
      <c r="X229" s="773"/>
      <c r="Y229" s="794"/>
      <c r="Z229" s="794" t="str">
        <f t="shared" si="3"/>
        <v>Добавить группу потребителей</v>
      </c>
      <c r="AA229" s="794"/>
      <c r="AB229" s="794"/>
      <c r="AC229" s="794"/>
      <c r="AD229" s="773"/>
      <c r="AE229" s="773"/>
      <c r="AF229" s="773"/>
      <c r="AG229" s="773"/>
      <c r="AH229" s="773"/>
      <c r="AI229" s="773"/>
      <c r="AJ229" s="773"/>
    </row>
    <row r="230" spans="1:113" s="764" customFormat="1" ht="15" customHeight="1">
      <c r="A230" s="1152"/>
      <c r="B230" s="1152"/>
      <c r="C230" s="1152"/>
      <c r="D230" s="1152"/>
      <c r="E230" s="854"/>
      <c r="F230" s="850"/>
      <c r="G230" s="850"/>
      <c r="H230" s="850"/>
      <c r="I230" s="846"/>
      <c r="J230" s="843"/>
      <c r="K230" s="853"/>
      <c r="L230" s="653"/>
      <c r="M230" s="725" t="s">
        <v>11</v>
      </c>
      <c r="N230" s="730"/>
      <c r="O230" s="730"/>
      <c r="P230" s="730"/>
      <c r="Q230" s="730"/>
      <c r="R230" s="730"/>
      <c r="S230" s="730"/>
      <c r="T230" s="730"/>
      <c r="U230" s="729"/>
      <c r="V230" s="730"/>
      <c r="W230" s="630"/>
      <c r="X230" s="773"/>
      <c r="Y230" s="794"/>
      <c r="Z230" s="794" t="str">
        <f t="shared" si="3"/>
        <v>Добавить схему подключения</v>
      </c>
      <c r="AA230" s="794"/>
      <c r="AB230" s="794"/>
      <c r="AC230" s="794"/>
      <c r="AD230" s="773"/>
      <c r="AE230" s="773"/>
      <c r="AF230" s="773"/>
      <c r="AG230" s="773"/>
      <c r="AH230" s="773"/>
      <c r="AI230" s="773"/>
      <c r="AJ230" s="773"/>
    </row>
    <row r="231" spans="1:113" s="764" customFormat="1" ht="15" customHeight="1">
      <c r="A231" s="1152"/>
      <c r="B231" s="1152"/>
      <c r="C231" s="1152"/>
      <c r="D231" s="854"/>
      <c r="E231" s="854"/>
      <c r="F231" s="850"/>
      <c r="G231" s="850"/>
      <c r="H231" s="850"/>
      <c r="I231" s="846"/>
      <c r="J231" s="843"/>
      <c r="K231" s="853"/>
      <c r="L231" s="653"/>
      <c r="M231" s="724" t="s">
        <v>16</v>
      </c>
      <c r="N231" s="730"/>
      <c r="O231" s="730"/>
      <c r="P231" s="730"/>
      <c r="Q231" s="730"/>
      <c r="R231" s="730"/>
      <c r="S231" s="730"/>
      <c r="T231" s="730"/>
      <c r="U231" s="729"/>
      <c r="V231" s="730"/>
      <c r="W231" s="630"/>
      <c r="X231" s="773"/>
      <c r="Y231" s="794"/>
      <c r="Z231" s="794" t="str">
        <f t="shared" si="3"/>
        <v>Добавить источник тепловой энергии</v>
      </c>
      <c r="AA231" s="794"/>
      <c r="AB231" s="794"/>
      <c r="AC231" s="794"/>
      <c r="AD231" s="773"/>
      <c r="AE231" s="773"/>
      <c r="AF231" s="773"/>
      <c r="AG231" s="773"/>
      <c r="AH231" s="773"/>
      <c r="AI231" s="773"/>
      <c r="AJ231" s="773"/>
    </row>
    <row r="232" spans="1:113" s="764" customFormat="1" ht="15" customHeight="1">
      <c r="A232" s="1152"/>
      <c r="B232" s="1152"/>
      <c r="C232" s="854"/>
      <c r="D232" s="854"/>
      <c r="E232" s="854"/>
      <c r="F232" s="854"/>
      <c r="G232" s="859"/>
      <c r="H232" s="846"/>
      <c r="I232" s="857"/>
      <c r="J232" s="843"/>
      <c r="K232" s="858"/>
      <c r="L232" s="653"/>
      <c r="M232" s="723" t="s">
        <v>17</v>
      </c>
      <c r="N232" s="730"/>
      <c r="O232" s="730"/>
      <c r="P232" s="730"/>
      <c r="Q232" s="730"/>
      <c r="R232" s="730"/>
      <c r="S232" s="730"/>
      <c r="T232" s="730"/>
      <c r="U232" s="729"/>
      <c r="V232" s="730"/>
      <c r="W232" s="630"/>
      <c r="X232" s="773"/>
      <c r="Y232" s="794"/>
      <c r="Z232" s="794" t="str">
        <f t="shared" si="3"/>
        <v>Добавить наименование системы теплоснабжения</v>
      </c>
      <c r="AA232" s="794"/>
      <c r="AB232" s="794"/>
      <c r="AC232" s="794"/>
      <c r="AD232" s="773"/>
      <c r="AE232" s="773"/>
      <c r="AF232" s="773"/>
      <c r="AG232" s="773"/>
      <c r="AH232" s="773"/>
      <c r="AI232" s="773"/>
      <c r="AJ232" s="773"/>
    </row>
    <row r="233" spans="1:113" s="764" customFormat="1" ht="15" customHeight="1">
      <c r="A233" s="1152"/>
      <c r="B233" s="854"/>
      <c r="C233" s="854"/>
      <c r="D233" s="854"/>
      <c r="E233" s="854"/>
      <c r="F233" s="854"/>
      <c r="G233" s="859"/>
      <c r="H233" s="846"/>
      <c r="I233" s="846"/>
      <c r="J233" s="843"/>
      <c r="K233" s="853"/>
      <c r="L233" s="653"/>
      <c r="M233" s="698" t="s">
        <v>18</v>
      </c>
      <c r="N233" s="730"/>
      <c r="O233" s="730"/>
      <c r="P233" s="730"/>
      <c r="Q233" s="730"/>
      <c r="R233" s="730"/>
      <c r="S233" s="730"/>
      <c r="T233" s="730"/>
      <c r="U233" s="729"/>
      <c r="V233" s="730"/>
      <c r="W233" s="630"/>
      <c r="X233" s="773"/>
      <c r="Y233" s="794"/>
      <c r="Z233" s="794" t="str">
        <f t="shared" si="3"/>
        <v>Добавить территорию действия тарифа</v>
      </c>
      <c r="AA233" s="794"/>
      <c r="AB233" s="794"/>
      <c r="AC233" s="794"/>
      <c r="AD233" s="773"/>
      <c r="AE233" s="773"/>
      <c r="AF233" s="773"/>
      <c r="AG233" s="773"/>
      <c r="AH233" s="773"/>
      <c r="AI233" s="773"/>
      <c r="AJ233" s="773"/>
    </row>
    <row r="234" spans="1:113" s="707" customFormat="1" ht="15" customHeight="1">
      <c r="A234" s="842"/>
      <c r="B234" s="842"/>
      <c r="C234" s="842"/>
      <c r="D234" s="842"/>
      <c r="E234" s="842"/>
      <c r="F234" s="842"/>
      <c r="G234" s="842"/>
      <c r="H234" s="842"/>
      <c r="I234" s="842"/>
      <c r="J234" s="842"/>
      <c r="K234" s="842"/>
      <c r="L234" s="457"/>
      <c r="M234" s="701" t="s">
        <v>294</v>
      </c>
      <c r="N234" s="730"/>
      <c r="O234" s="730"/>
      <c r="P234" s="730"/>
      <c r="Q234" s="730"/>
      <c r="R234" s="730"/>
      <c r="S234" s="730"/>
      <c r="T234" s="730"/>
      <c r="U234" s="729"/>
      <c r="V234" s="730"/>
      <c r="W234" s="730"/>
      <c r="X234" s="730"/>
      <c r="Y234" s="730"/>
      <c r="Z234" s="730"/>
      <c r="AA234" s="730"/>
      <c r="AB234" s="729"/>
      <c r="AC234" s="730"/>
      <c r="AD234" s="630"/>
      <c r="AE234" s="686"/>
      <c r="AF234" s="686"/>
      <c r="AG234" s="686"/>
      <c r="AH234" s="686"/>
    </row>
    <row r="235" spans="1:113" s="954" customFormat="1" ht="18.75" customHeight="1">
      <c r="X235" s="975"/>
      <c r="Y235" s="975"/>
      <c r="Z235" s="975"/>
      <c r="AA235" s="975"/>
      <c r="AB235" s="975"/>
      <c r="AC235" s="975"/>
      <c r="AD235" s="975"/>
      <c r="AE235" s="975"/>
      <c r="AF235" s="975"/>
      <c r="AG235" s="975"/>
      <c r="AH235" s="975"/>
      <c r="AI235" s="975"/>
      <c r="AJ235" s="975"/>
    </row>
    <row r="236" spans="1:113" s="35" customFormat="1" ht="17.100000000000001" customHeight="1">
      <c r="G236" s="35" t="s">
        <v>12</v>
      </c>
      <c r="I236" s="35" t="s">
        <v>207</v>
      </c>
      <c r="V236" s="130"/>
      <c r="X236" s="187"/>
      <c r="Y236" s="187"/>
      <c r="Z236" s="187"/>
      <c r="AA236" s="187"/>
      <c r="AB236" s="187"/>
      <c r="AC236" s="187"/>
      <c r="AD236" s="187"/>
      <c r="AE236" s="187"/>
      <c r="AF236" s="187"/>
      <c r="AG236" s="187"/>
      <c r="AH236" s="187"/>
      <c r="AI236" s="187"/>
      <c r="AJ236" s="187"/>
    </row>
    <row r="237" spans="1:113" s="954" customFormat="1" ht="17.100000000000001" customHeight="1">
      <c r="L237" s="94"/>
      <c r="M237" s="94"/>
      <c r="N237" s="94"/>
      <c r="O237" s="94"/>
      <c r="P237" s="94"/>
      <c r="Q237" s="94"/>
      <c r="R237" s="94"/>
      <c r="S237" s="94"/>
      <c r="T237" s="94"/>
      <c r="U237" s="94"/>
      <c r="V237" s="94"/>
      <c r="W237" s="94"/>
      <c r="X237" s="975"/>
      <c r="Y237" s="975"/>
      <c r="Z237" s="975"/>
      <c r="AA237" s="975"/>
      <c r="AB237" s="975"/>
      <c r="AC237" s="975"/>
      <c r="AD237" s="975"/>
      <c r="AE237" s="975"/>
      <c r="AF237" s="975"/>
      <c r="AG237" s="975"/>
      <c r="AH237" s="975"/>
      <c r="AI237" s="975"/>
      <c r="AJ237" s="975"/>
    </row>
    <row r="238" spans="1:113" s="955" customFormat="1" ht="270">
      <c r="A238" s="1152">
        <v>1</v>
      </c>
      <c r="B238" s="980"/>
      <c r="C238" s="980"/>
      <c r="D238" s="980"/>
      <c r="E238" s="946"/>
      <c r="F238" s="991"/>
      <c r="G238" s="991"/>
      <c r="H238" s="991"/>
      <c r="I238" s="948"/>
      <c r="J238" s="944"/>
      <c r="K238" s="928"/>
      <c r="L238" s="995">
        <f>mergeValue(A238)</f>
        <v>1</v>
      </c>
      <c r="M238" s="606" t="s">
        <v>19</v>
      </c>
      <c r="N238" s="611"/>
      <c r="O238" s="1230"/>
      <c r="P238" s="1231"/>
      <c r="Q238" s="1231"/>
      <c r="R238" s="1231"/>
      <c r="S238" s="1231"/>
      <c r="T238" s="1231"/>
      <c r="U238" s="1231"/>
      <c r="V238" s="1231"/>
      <c r="W238" s="1231"/>
      <c r="X238" s="1231"/>
      <c r="Y238" s="1231"/>
      <c r="Z238" s="1231"/>
      <c r="AA238" s="1231"/>
      <c r="AB238" s="1231"/>
      <c r="AC238" s="1231"/>
      <c r="AD238" s="1231"/>
      <c r="AE238" s="1231"/>
      <c r="AF238" s="1231"/>
      <c r="AG238" s="1231"/>
      <c r="AH238" s="1231"/>
      <c r="AI238" s="1231"/>
      <c r="AJ238" s="1231"/>
      <c r="AK238" s="1231"/>
      <c r="AL238" s="1231"/>
      <c r="AM238" s="1231"/>
      <c r="AN238" s="1231"/>
      <c r="AO238" s="1231"/>
      <c r="AP238" s="1231"/>
      <c r="AQ238" s="1231"/>
      <c r="AR238" s="1231"/>
      <c r="AS238" s="1231"/>
      <c r="AT238" s="1231"/>
      <c r="AU238" s="1231"/>
      <c r="AV238" s="1231"/>
      <c r="AW238" s="1231"/>
      <c r="AX238" s="1231"/>
      <c r="AY238" s="1231"/>
      <c r="AZ238" s="1231"/>
      <c r="BA238" s="1231"/>
      <c r="BB238" s="1231"/>
      <c r="BC238" s="1231"/>
      <c r="BD238" s="1231"/>
      <c r="BE238" s="1231"/>
      <c r="BF238" s="1231"/>
      <c r="BG238" s="1231"/>
      <c r="BH238" s="1231"/>
      <c r="BI238" s="1231"/>
      <c r="BJ238" s="1231"/>
      <c r="BK238" s="1231"/>
      <c r="BL238" s="1231"/>
      <c r="BM238" s="1231"/>
      <c r="BN238" s="1231"/>
      <c r="BO238" s="1231"/>
      <c r="BP238" s="1231"/>
      <c r="BQ238" s="1231"/>
      <c r="BR238" s="1231"/>
      <c r="BS238" s="1231"/>
      <c r="BT238" s="1231"/>
      <c r="BU238" s="1231"/>
      <c r="BV238" s="1231"/>
      <c r="BW238" s="1231"/>
      <c r="BX238" s="1231"/>
      <c r="BY238" s="1231"/>
      <c r="BZ238" s="1231"/>
      <c r="CA238" s="1231"/>
      <c r="CB238" s="1231"/>
      <c r="CC238" s="1231"/>
      <c r="CD238" s="1231"/>
      <c r="CE238" s="1231"/>
      <c r="CF238" s="1231"/>
      <c r="CG238" s="1231"/>
      <c r="CH238" s="1231"/>
      <c r="CI238" s="1231"/>
      <c r="CJ238" s="1231"/>
      <c r="CK238" s="1231"/>
      <c r="CL238" s="1231"/>
      <c r="CM238" s="1231"/>
      <c r="CN238" s="1231"/>
      <c r="CO238" s="1231"/>
      <c r="CP238" s="1231"/>
      <c r="CQ238" s="1231"/>
      <c r="CR238" s="1231"/>
      <c r="CS238" s="1231"/>
      <c r="CT238" s="1231"/>
      <c r="CU238" s="1232"/>
      <c r="CV238" s="595" t="s">
        <v>458</v>
      </c>
      <c r="CW238" s="973"/>
      <c r="CX238" s="794"/>
      <c r="CY238" s="794" t="str">
        <f t="shared" ref="CY238:CY251" si="4">IF(M238="","",M238 )</f>
        <v>Наименование тарифа</v>
      </c>
      <c r="CZ238" s="794"/>
      <c r="DA238" s="794"/>
      <c r="DB238" s="794"/>
      <c r="DC238" s="973"/>
      <c r="DD238" s="973"/>
      <c r="DE238" s="973"/>
      <c r="DF238" s="973"/>
      <c r="DG238" s="973"/>
      <c r="DH238" s="973"/>
      <c r="DI238" s="973"/>
    </row>
    <row r="239" spans="1:113" s="955" customFormat="1" ht="371.25">
      <c r="A239" s="1152"/>
      <c r="B239" s="1152">
        <v>1</v>
      </c>
      <c r="C239" s="980"/>
      <c r="D239" s="980"/>
      <c r="E239" s="991"/>
      <c r="F239" s="991"/>
      <c r="G239" s="991"/>
      <c r="H239" s="991"/>
      <c r="I239" s="986"/>
      <c r="J239" s="919"/>
      <c r="K239" s="922"/>
      <c r="L239" s="995" t="str">
        <f>mergeValue(A239) &amp;"."&amp; mergeValue(B239)</f>
        <v>1.1</v>
      </c>
      <c r="M239" s="657" t="s">
        <v>15</v>
      </c>
      <c r="N239" s="611"/>
      <c r="O239" s="1230"/>
      <c r="P239" s="1231"/>
      <c r="Q239" s="1231"/>
      <c r="R239" s="1231"/>
      <c r="S239" s="1231"/>
      <c r="T239" s="1231"/>
      <c r="U239" s="1231"/>
      <c r="V239" s="1231"/>
      <c r="W239" s="1231"/>
      <c r="X239" s="1231"/>
      <c r="Y239" s="1231"/>
      <c r="Z239" s="1231"/>
      <c r="AA239" s="1231"/>
      <c r="AB239" s="1231"/>
      <c r="AC239" s="1231"/>
      <c r="AD239" s="1231"/>
      <c r="AE239" s="1231"/>
      <c r="AF239" s="1231"/>
      <c r="AG239" s="1231"/>
      <c r="AH239" s="1231"/>
      <c r="AI239" s="1231"/>
      <c r="AJ239" s="1231"/>
      <c r="AK239" s="1231"/>
      <c r="AL239" s="1231"/>
      <c r="AM239" s="1231"/>
      <c r="AN239" s="1231"/>
      <c r="AO239" s="1231"/>
      <c r="AP239" s="1231"/>
      <c r="AQ239" s="1231"/>
      <c r="AR239" s="1231"/>
      <c r="AS239" s="1231"/>
      <c r="AT239" s="1231"/>
      <c r="AU239" s="1231"/>
      <c r="AV239" s="1231"/>
      <c r="AW239" s="1231"/>
      <c r="AX239" s="1231"/>
      <c r="AY239" s="1231"/>
      <c r="AZ239" s="1231"/>
      <c r="BA239" s="1231"/>
      <c r="BB239" s="1231"/>
      <c r="BC239" s="1231"/>
      <c r="BD239" s="1231"/>
      <c r="BE239" s="1231"/>
      <c r="BF239" s="1231"/>
      <c r="BG239" s="1231"/>
      <c r="BH239" s="1231"/>
      <c r="BI239" s="1231"/>
      <c r="BJ239" s="1231"/>
      <c r="BK239" s="1231"/>
      <c r="BL239" s="1231"/>
      <c r="BM239" s="1231"/>
      <c r="BN239" s="1231"/>
      <c r="BO239" s="1231"/>
      <c r="BP239" s="1231"/>
      <c r="BQ239" s="1231"/>
      <c r="BR239" s="1231"/>
      <c r="BS239" s="1231"/>
      <c r="BT239" s="1231"/>
      <c r="BU239" s="1231"/>
      <c r="BV239" s="1231"/>
      <c r="BW239" s="1231"/>
      <c r="BX239" s="1231"/>
      <c r="BY239" s="1231"/>
      <c r="BZ239" s="1231"/>
      <c r="CA239" s="1231"/>
      <c r="CB239" s="1231"/>
      <c r="CC239" s="1231"/>
      <c r="CD239" s="1231"/>
      <c r="CE239" s="1231"/>
      <c r="CF239" s="1231"/>
      <c r="CG239" s="1231"/>
      <c r="CH239" s="1231"/>
      <c r="CI239" s="1231"/>
      <c r="CJ239" s="1231"/>
      <c r="CK239" s="1231"/>
      <c r="CL239" s="1231"/>
      <c r="CM239" s="1231"/>
      <c r="CN239" s="1231"/>
      <c r="CO239" s="1231"/>
      <c r="CP239" s="1231"/>
      <c r="CQ239" s="1231"/>
      <c r="CR239" s="1231"/>
      <c r="CS239" s="1231"/>
      <c r="CT239" s="1231"/>
      <c r="CU239" s="1232"/>
      <c r="CV239" s="595" t="s">
        <v>459</v>
      </c>
      <c r="CW239" s="973"/>
      <c r="CX239" s="794"/>
      <c r="CY239" s="794" t="str">
        <f t="shared" si="4"/>
        <v>Территория действия тарифа</v>
      </c>
      <c r="CZ239" s="794"/>
      <c r="DA239" s="794"/>
      <c r="DB239" s="794"/>
      <c r="DC239" s="973"/>
      <c r="DD239" s="973"/>
      <c r="DE239" s="973"/>
      <c r="DF239" s="973"/>
      <c r="DG239" s="973"/>
      <c r="DH239" s="973"/>
      <c r="DI239" s="973"/>
    </row>
    <row r="240" spans="1:113" s="955" customFormat="1" ht="360">
      <c r="A240" s="1152"/>
      <c r="B240" s="1152"/>
      <c r="C240" s="1152">
        <v>1</v>
      </c>
      <c r="D240" s="980"/>
      <c r="E240" s="991"/>
      <c r="F240" s="991"/>
      <c r="G240" s="991"/>
      <c r="H240" s="991"/>
      <c r="I240" s="927"/>
      <c r="J240" s="919"/>
      <c r="K240" s="922"/>
      <c r="L240" s="995" t="str">
        <f>mergeValue(A240) &amp;"."&amp; mergeValue(B240)&amp;"."&amp; mergeValue(C240)</f>
        <v>1.1.1</v>
      </c>
      <c r="M240" s="658" t="s">
        <v>6</v>
      </c>
      <c r="N240" s="611"/>
      <c r="O240" s="1230"/>
      <c r="P240" s="1231"/>
      <c r="Q240" s="1231"/>
      <c r="R240" s="1231"/>
      <c r="S240" s="1231"/>
      <c r="T240" s="1231"/>
      <c r="U240" s="1231"/>
      <c r="V240" s="1231"/>
      <c r="W240" s="1231"/>
      <c r="X240" s="1231"/>
      <c r="Y240" s="1231"/>
      <c r="Z240" s="1231"/>
      <c r="AA240" s="1231"/>
      <c r="AB240" s="1231"/>
      <c r="AC240" s="1231"/>
      <c r="AD240" s="1231"/>
      <c r="AE240" s="1231"/>
      <c r="AF240" s="1231"/>
      <c r="AG240" s="1231"/>
      <c r="AH240" s="1231"/>
      <c r="AI240" s="1231"/>
      <c r="AJ240" s="1231"/>
      <c r="AK240" s="1231"/>
      <c r="AL240" s="1231"/>
      <c r="AM240" s="1231"/>
      <c r="AN240" s="1231"/>
      <c r="AO240" s="1231"/>
      <c r="AP240" s="1231"/>
      <c r="AQ240" s="1231"/>
      <c r="AR240" s="1231"/>
      <c r="AS240" s="1231"/>
      <c r="AT240" s="1231"/>
      <c r="AU240" s="1231"/>
      <c r="AV240" s="1231"/>
      <c r="AW240" s="1231"/>
      <c r="AX240" s="1231"/>
      <c r="AY240" s="1231"/>
      <c r="AZ240" s="1231"/>
      <c r="BA240" s="1231"/>
      <c r="BB240" s="1231"/>
      <c r="BC240" s="1231"/>
      <c r="BD240" s="1231"/>
      <c r="BE240" s="1231"/>
      <c r="BF240" s="1231"/>
      <c r="BG240" s="1231"/>
      <c r="BH240" s="1231"/>
      <c r="BI240" s="1231"/>
      <c r="BJ240" s="1231"/>
      <c r="BK240" s="1231"/>
      <c r="BL240" s="1231"/>
      <c r="BM240" s="1231"/>
      <c r="BN240" s="1231"/>
      <c r="BO240" s="1231"/>
      <c r="BP240" s="1231"/>
      <c r="BQ240" s="1231"/>
      <c r="BR240" s="1231"/>
      <c r="BS240" s="1231"/>
      <c r="BT240" s="1231"/>
      <c r="BU240" s="1231"/>
      <c r="BV240" s="1231"/>
      <c r="BW240" s="1231"/>
      <c r="BX240" s="1231"/>
      <c r="BY240" s="1231"/>
      <c r="BZ240" s="1231"/>
      <c r="CA240" s="1231"/>
      <c r="CB240" s="1231"/>
      <c r="CC240" s="1231"/>
      <c r="CD240" s="1231"/>
      <c r="CE240" s="1231"/>
      <c r="CF240" s="1231"/>
      <c r="CG240" s="1231"/>
      <c r="CH240" s="1231"/>
      <c r="CI240" s="1231"/>
      <c r="CJ240" s="1231"/>
      <c r="CK240" s="1231"/>
      <c r="CL240" s="1231"/>
      <c r="CM240" s="1231"/>
      <c r="CN240" s="1231"/>
      <c r="CO240" s="1231"/>
      <c r="CP240" s="1231"/>
      <c r="CQ240" s="1231"/>
      <c r="CR240" s="1231"/>
      <c r="CS240" s="1231"/>
      <c r="CT240" s="1231"/>
      <c r="CU240" s="1232"/>
      <c r="CV240" s="595" t="s">
        <v>612</v>
      </c>
      <c r="CW240" s="973"/>
      <c r="CX240" s="794"/>
      <c r="CY240" s="794" t="str">
        <f t="shared" si="4"/>
        <v xml:space="preserve">Наименование системы теплоснабжения </v>
      </c>
      <c r="CZ240" s="794"/>
      <c r="DA240" s="794"/>
      <c r="DB240" s="794"/>
      <c r="DC240" s="973"/>
      <c r="DD240" s="973"/>
      <c r="DE240" s="973"/>
      <c r="DF240" s="973"/>
      <c r="DG240" s="973"/>
      <c r="DH240" s="973"/>
      <c r="DI240" s="973"/>
    </row>
    <row r="241" spans="1:113" s="955" customFormat="1" ht="281.25">
      <c r="A241" s="1152"/>
      <c r="B241" s="1152"/>
      <c r="C241" s="1152"/>
      <c r="D241" s="1152">
        <v>1</v>
      </c>
      <c r="E241" s="991"/>
      <c r="F241" s="991"/>
      <c r="G241" s="991"/>
      <c r="H241" s="991"/>
      <c r="I241" s="927"/>
      <c r="J241" s="919"/>
      <c r="K241" s="922"/>
      <c r="L241" s="995" t="str">
        <f>mergeValue(A241) &amp;"."&amp; mergeValue(B241)&amp;"."&amp; mergeValue(C241)&amp;"."&amp; mergeValue(D241)</f>
        <v>1.1.1.1</v>
      </c>
      <c r="M241" s="659" t="s">
        <v>21</v>
      </c>
      <c r="N241" s="611"/>
      <c r="O241" s="1230"/>
      <c r="P241" s="1231"/>
      <c r="Q241" s="1231"/>
      <c r="R241" s="1231"/>
      <c r="S241" s="1231"/>
      <c r="T241" s="1231"/>
      <c r="U241" s="1231"/>
      <c r="V241" s="1231"/>
      <c r="W241" s="1231"/>
      <c r="X241" s="1231"/>
      <c r="Y241" s="1231"/>
      <c r="Z241" s="1231"/>
      <c r="AA241" s="1231"/>
      <c r="AB241" s="1231"/>
      <c r="AC241" s="1231"/>
      <c r="AD241" s="1231"/>
      <c r="AE241" s="1231"/>
      <c r="AF241" s="1231"/>
      <c r="AG241" s="1231"/>
      <c r="AH241" s="1231"/>
      <c r="AI241" s="1231"/>
      <c r="AJ241" s="1231"/>
      <c r="AK241" s="1231"/>
      <c r="AL241" s="1231"/>
      <c r="AM241" s="1231"/>
      <c r="AN241" s="1231"/>
      <c r="AO241" s="1231"/>
      <c r="AP241" s="1231"/>
      <c r="AQ241" s="1231"/>
      <c r="AR241" s="1231"/>
      <c r="AS241" s="1231"/>
      <c r="AT241" s="1231"/>
      <c r="AU241" s="1231"/>
      <c r="AV241" s="1231"/>
      <c r="AW241" s="1231"/>
      <c r="AX241" s="1231"/>
      <c r="AY241" s="1231"/>
      <c r="AZ241" s="1231"/>
      <c r="BA241" s="1231"/>
      <c r="BB241" s="1231"/>
      <c r="BC241" s="1231"/>
      <c r="BD241" s="1231"/>
      <c r="BE241" s="1231"/>
      <c r="BF241" s="1231"/>
      <c r="BG241" s="1231"/>
      <c r="BH241" s="1231"/>
      <c r="BI241" s="1231"/>
      <c r="BJ241" s="1231"/>
      <c r="BK241" s="1231"/>
      <c r="BL241" s="1231"/>
      <c r="BM241" s="1231"/>
      <c r="BN241" s="1231"/>
      <c r="BO241" s="1231"/>
      <c r="BP241" s="1231"/>
      <c r="BQ241" s="1231"/>
      <c r="BR241" s="1231"/>
      <c r="BS241" s="1231"/>
      <c r="BT241" s="1231"/>
      <c r="BU241" s="1231"/>
      <c r="BV241" s="1231"/>
      <c r="BW241" s="1231"/>
      <c r="BX241" s="1231"/>
      <c r="BY241" s="1231"/>
      <c r="BZ241" s="1231"/>
      <c r="CA241" s="1231"/>
      <c r="CB241" s="1231"/>
      <c r="CC241" s="1231"/>
      <c r="CD241" s="1231"/>
      <c r="CE241" s="1231"/>
      <c r="CF241" s="1231"/>
      <c r="CG241" s="1231"/>
      <c r="CH241" s="1231"/>
      <c r="CI241" s="1231"/>
      <c r="CJ241" s="1231"/>
      <c r="CK241" s="1231"/>
      <c r="CL241" s="1231"/>
      <c r="CM241" s="1231"/>
      <c r="CN241" s="1231"/>
      <c r="CO241" s="1231"/>
      <c r="CP241" s="1231"/>
      <c r="CQ241" s="1231"/>
      <c r="CR241" s="1231"/>
      <c r="CS241" s="1231"/>
      <c r="CT241" s="1231"/>
      <c r="CU241" s="1232"/>
      <c r="CV241" s="595" t="s">
        <v>613</v>
      </c>
      <c r="CW241" s="973"/>
      <c r="CX241" s="794"/>
      <c r="CY241" s="794" t="str">
        <f t="shared" si="4"/>
        <v xml:space="preserve">Источник тепловой энергии  </v>
      </c>
      <c r="CZ241" s="794"/>
      <c r="DA241" s="794"/>
      <c r="DB241" s="794"/>
      <c r="DC241" s="973"/>
      <c r="DD241" s="973"/>
      <c r="DE241" s="973"/>
      <c r="DF241" s="973"/>
      <c r="DG241" s="973"/>
      <c r="DH241" s="973"/>
      <c r="DI241" s="973"/>
    </row>
    <row r="242" spans="1:113" s="955" customFormat="1" ht="409.5">
      <c r="A242" s="1152"/>
      <c r="B242" s="1152"/>
      <c r="C242" s="1152"/>
      <c r="D242" s="1152"/>
      <c r="E242" s="1152">
        <v>1</v>
      </c>
      <c r="F242" s="991"/>
      <c r="G242" s="991"/>
      <c r="H242" s="980">
        <v>1</v>
      </c>
      <c r="I242" s="1152">
        <v>1</v>
      </c>
      <c r="J242" s="991"/>
      <c r="K242" s="930"/>
      <c r="L242" s="995" t="str">
        <f>mergeValue(A242) &amp;"."&amp; mergeValue(B242)&amp;"."&amp; mergeValue(C242)&amp;"."&amp; mergeValue(D242)&amp;"."&amp; mergeValue(E242)</f>
        <v>1.1.1.1.1</v>
      </c>
      <c r="M242" s="519" t="s">
        <v>8</v>
      </c>
      <c r="N242" s="611"/>
      <c r="O242" s="1155"/>
      <c r="P242" s="1156"/>
      <c r="Q242" s="1156"/>
      <c r="R242" s="1156"/>
      <c r="S242" s="1156"/>
      <c r="T242" s="1156"/>
      <c r="U242" s="1156"/>
      <c r="V242" s="1156"/>
      <c r="W242" s="1156"/>
      <c r="X242" s="1156"/>
      <c r="Y242" s="1156"/>
      <c r="Z242" s="1156"/>
      <c r="AA242" s="1156"/>
      <c r="AB242" s="1156"/>
      <c r="AC242" s="1156"/>
      <c r="AD242" s="1156"/>
      <c r="AE242" s="1156"/>
      <c r="AF242" s="1156"/>
      <c r="AG242" s="1156"/>
      <c r="AH242" s="1156"/>
      <c r="AI242" s="1156"/>
      <c r="AJ242" s="1156"/>
      <c r="AK242" s="1156"/>
      <c r="AL242" s="1156"/>
      <c r="AM242" s="1156"/>
      <c r="AN242" s="1156"/>
      <c r="AO242" s="1156"/>
      <c r="AP242" s="1156"/>
      <c r="AQ242" s="1156"/>
      <c r="AR242" s="1156"/>
      <c r="AS242" s="1156"/>
      <c r="AT242" s="1156"/>
      <c r="AU242" s="1156"/>
      <c r="AV242" s="1156"/>
      <c r="AW242" s="1156"/>
      <c r="AX242" s="1156"/>
      <c r="AY242" s="1156"/>
      <c r="AZ242" s="1156"/>
      <c r="BA242" s="1156"/>
      <c r="BB242" s="1156"/>
      <c r="BC242" s="1156"/>
      <c r="BD242" s="1156"/>
      <c r="BE242" s="1156"/>
      <c r="BF242" s="1156"/>
      <c r="BG242" s="1156"/>
      <c r="BH242" s="1156"/>
      <c r="BI242" s="1156"/>
      <c r="BJ242" s="1156"/>
      <c r="BK242" s="1156"/>
      <c r="BL242" s="1156"/>
      <c r="BM242" s="1156"/>
      <c r="BN242" s="1156"/>
      <c r="BO242" s="1156"/>
      <c r="BP242" s="1156"/>
      <c r="BQ242" s="1156"/>
      <c r="BR242" s="1156"/>
      <c r="BS242" s="1156"/>
      <c r="BT242" s="1156"/>
      <c r="BU242" s="1156"/>
      <c r="BV242" s="1156"/>
      <c r="BW242" s="1156"/>
      <c r="BX242" s="1156"/>
      <c r="BY242" s="1156"/>
      <c r="BZ242" s="1156"/>
      <c r="CA242" s="1156"/>
      <c r="CB242" s="1156"/>
      <c r="CC242" s="1156"/>
      <c r="CD242" s="1156"/>
      <c r="CE242" s="1156"/>
      <c r="CF242" s="1156"/>
      <c r="CG242" s="1156"/>
      <c r="CH242" s="1156"/>
      <c r="CI242" s="1156"/>
      <c r="CJ242" s="1156"/>
      <c r="CK242" s="1156"/>
      <c r="CL242" s="1156"/>
      <c r="CM242" s="1156"/>
      <c r="CN242" s="1156"/>
      <c r="CO242" s="1156"/>
      <c r="CP242" s="1156"/>
      <c r="CQ242" s="1156"/>
      <c r="CR242" s="1156"/>
      <c r="CS242" s="1156"/>
      <c r="CT242" s="1156"/>
      <c r="CU242" s="1157"/>
      <c r="CV242" s="595" t="s">
        <v>617</v>
      </c>
      <c r="CW242" s="973"/>
      <c r="CX242" s="794"/>
      <c r="CY242" s="794" t="str">
        <f t="shared" si="4"/>
        <v>Схема подключения теплопотребляющей установки к коллектору источника тепловой энергии</v>
      </c>
      <c r="CZ242" s="794"/>
      <c r="DA242" s="794"/>
      <c r="DB242" s="794"/>
      <c r="DC242" s="973"/>
      <c r="DD242" s="973"/>
      <c r="DE242" s="973"/>
      <c r="DF242" s="973"/>
      <c r="DG242" s="973"/>
      <c r="DH242" s="973"/>
      <c r="DI242" s="973"/>
    </row>
    <row r="243" spans="1:113" s="955" customFormat="1" ht="409.5">
      <c r="A243" s="1152"/>
      <c r="B243" s="1152"/>
      <c r="C243" s="1152"/>
      <c r="D243" s="1152"/>
      <c r="E243" s="1152"/>
      <c r="F243" s="1152">
        <v>1</v>
      </c>
      <c r="G243" s="980"/>
      <c r="H243" s="980"/>
      <c r="I243" s="1152"/>
      <c r="J243" s="1152">
        <v>1</v>
      </c>
      <c r="K243" s="931"/>
      <c r="L243" s="995" t="str">
        <f>mergeValue(A243) &amp;"."&amp; mergeValue(B243)&amp;"."&amp; mergeValue(C243)&amp;"."&amp; mergeValue(D243)&amp;"."&amp; mergeValue(E243)&amp;"."&amp; mergeValue(F243)</f>
        <v>1.1.1.1.1.1</v>
      </c>
      <c r="M243" s="520" t="s">
        <v>9</v>
      </c>
      <c r="N243" s="611"/>
      <c r="O243" s="1155"/>
      <c r="P243" s="1156"/>
      <c r="Q243" s="1156"/>
      <c r="R243" s="1156"/>
      <c r="S243" s="1156"/>
      <c r="T243" s="1156"/>
      <c r="U243" s="1156"/>
      <c r="V243" s="1156"/>
      <c r="W243" s="1156"/>
      <c r="X243" s="1156"/>
      <c r="Y243" s="1156"/>
      <c r="Z243" s="1156"/>
      <c r="AA243" s="1156"/>
      <c r="AB243" s="1156"/>
      <c r="AC243" s="1156"/>
      <c r="AD243" s="1156"/>
      <c r="AE243" s="1156"/>
      <c r="AF243" s="1156"/>
      <c r="AG243" s="1156"/>
      <c r="AH243" s="1156"/>
      <c r="AI243" s="1156"/>
      <c r="AJ243" s="1156"/>
      <c r="AK243" s="1156"/>
      <c r="AL243" s="1156"/>
      <c r="AM243" s="1156"/>
      <c r="AN243" s="1156"/>
      <c r="AO243" s="1156"/>
      <c r="AP243" s="1156"/>
      <c r="AQ243" s="1156"/>
      <c r="AR243" s="1156"/>
      <c r="AS243" s="1156"/>
      <c r="AT243" s="1156"/>
      <c r="AU243" s="1156"/>
      <c r="AV243" s="1156"/>
      <c r="AW243" s="1156"/>
      <c r="AX243" s="1156"/>
      <c r="AY243" s="1156"/>
      <c r="AZ243" s="1156"/>
      <c r="BA243" s="1156"/>
      <c r="BB243" s="1156"/>
      <c r="BC243" s="1156"/>
      <c r="BD243" s="1156"/>
      <c r="BE243" s="1156"/>
      <c r="BF243" s="1156"/>
      <c r="BG243" s="1156"/>
      <c r="BH243" s="1156"/>
      <c r="BI243" s="1156"/>
      <c r="BJ243" s="1156"/>
      <c r="BK243" s="1156"/>
      <c r="BL243" s="1156"/>
      <c r="BM243" s="1156"/>
      <c r="BN243" s="1156"/>
      <c r="BO243" s="1156"/>
      <c r="BP243" s="1156"/>
      <c r="BQ243" s="1156"/>
      <c r="BR243" s="1156"/>
      <c r="BS243" s="1156"/>
      <c r="BT243" s="1156"/>
      <c r="BU243" s="1156"/>
      <c r="BV243" s="1156"/>
      <c r="BW243" s="1156"/>
      <c r="BX243" s="1156"/>
      <c r="BY243" s="1156"/>
      <c r="BZ243" s="1156"/>
      <c r="CA243" s="1156"/>
      <c r="CB243" s="1156"/>
      <c r="CC243" s="1156"/>
      <c r="CD243" s="1156"/>
      <c r="CE243" s="1156"/>
      <c r="CF243" s="1156"/>
      <c r="CG243" s="1156"/>
      <c r="CH243" s="1156"/>
      <c r="CI243" s="1156"/>
      <c r="CJ243" s="1156"/>
      <c r="CK243" s="1156"/>
      <c r="CL243" s="1156"/>
      <c r="CM243" s="1156"/>
      <c r="CN243" s="1156"/>
      <c r="CO243" s="1156"/>
      <c r="CP243" s="1156"/>
      <c r="CQ243" s="1156"/>
      <c r="CR243" s="1156"/>
      <c r="CS243" s="1156"/>
      <c r="CT243" s="1156"/>
      <c r="CU243" s="1157"/>
      <c r="CV243" s="595" t="s">
        <v>615</v>
      </c>
      <c r="CW243" s="973"/>
      <c r="CX243" s="794"/>
      <c r="CY243" s="794" t="str">
        <f t="shared" si="4"/>
        <v>Группа потребителей</v>
      </c>
      <c r="CZ243" s="794"/>
      <c r="DA243" s="794"/>
      <c r="DB243" s="794"/>
      <c r="DC243" s="973"/>
      <c r="DD243" s="973"/>
      <c r="DE243" s="973"/>
      <c r="DF243" s="973"/>
      <c r="DG243" s="973"/>
      <c r="DH243" s="973"/>
      <c r="DI243" s="973"/>
    </row>
    <row r="244" spans="1:113" s="955" customFormat="1" ht="189" customHeight="1">
      <c r="A244" s="1152"/>
      <c r="B244" s="1152"/>
      <c r="C244" s="1152"/>
      <c r="D244" s="1152"/>
      <c r="E244" s="1152"/>
      <c r="F244" s="1152"/>
      <c r="G244" s="980">
        <v>1</v>
      </c>
      <c r="H244" s="980"/>
      <c r="I244" s="1152"/>
      <c r="J244" s="1152"/>
      <c r="K244" s="931">
        <v>1</v>
      </c>
      <c r="L244" s="995" t="str">
        <f>mergeValue(A244) &amp;"."&amp; mergeValue(B244)&amp;"."&amp; mergeValue(C244)&amp;"."&amp; mergeValue(D244)&amp;"."&amp; mergeValue(E244)&amp;"."&amp; mergeValue(F244)&amp;"."&amp; mergeValue(G244)</f>
        <v>1.1.1.1.1.1.1</v>
      </c>
      <c r="M244" s="1034"/>
      <c r="N244" s="611"/>
      <c r="O244" s="648"/>
      <c r="P244" s="728"/>
      <c r="Q244" s="1059"/>
      <c r="R244" s="1158"/>
      <c r="S244" s="1159" t="s">
        <v>81</v>
      </c>
      <c r="T244" s="1158"/>
      <c r="U244" s="1159" t="s">
        <v>81</v>
      </c>
      <c r="V244" s="648"/>
      <c r="W244" s="728"/>
      <c r="X244" s="1059"/>
      <c r="Y244" s="1158"/>
      <c r="Z244" s="1159" t="s">
        <v>81</v>
      </c>
      <c r="AA244" s="1158"/>
      <c r="AB244" s="1159" t="s">
        <v>81</v>
      </c>
      <c r="AC244" s="648"/>
      <c r="AD244" s="728"/>
      <c r="AE244" s="1059"/>
      <c r="AF244" s="1158"/>
      <c r="AG244" s="1159" t="s">
        <v>81</v>
      </c>
      <c r="AH244" s="1158"/>
      <c r="AI244" s="1159" t="s">
        <v>81</v>
      </c>
      <c r="AJ244" s="648"/>
      <c r="AK244" s="728"/>
      <c r="AL244" s="1059"/>
      <c r="AM244" s="1158"/>
      <c r="AN244" s="1159" t="s">
        <v>81</v>
      </c>
      <c r="AO244" s="1158"/>
      <c r="AP244" s="1159" t="s">
        <v>81</v>
      </c>
      <c r="AQ244" s="648"/>
      <c r="AR244" s="728"/>
      <c r="AS244" s="1059"/>
      <c r="AT244" s="1158"/>
      <c r="AU244" s="1159" t="s">
        <v>81</v>
      </c>
      <c r="AV244" s="1158"/>
      <c r="AW244" s="1159" t="s">
        <v>81</v>
      </c>
      <c r="AX244" s="648"/>
      <c r="AY244" s="728"/>
      <c r="AZ244" s="1059"/>
      <c r="BA244" s="1158"/>
      <c r="BB244" s="1159" t="s">
        <v>81</v>
      </c>
      <c r="BC244" s="1158"/>
      <c r="BD244" s="1159" t="s">
        <v>81</v>
      </c>
      <c r="BE244" s="648"/>
      <c r="BF244" s="728"/>
      <c r="BG244" s="1059"/>
      <c r="BH244" s="1158"/>
      <c r="BI244" s="1159" t="s">
        <v>81</v>
      </c>
      <c r="BJ244" s="1158"/>
      <c r="BK244" s="1159" t="s">
        <v>81</v>
      </c>
      <c r="BL244" s="648"/>
      <c r="BM244" s="728"/>
      <c r="BN244" s="1059"/>
      <c r="BO244" s="1158"/>
      <c r="BP244" s="1159" t="s">
        <v>81</v>
      </c>
      <c r="BQ244" s="1158"/>
      <c r="BR244" s="1159" t="s">
        <v>81</v>
      </c>
      <c r="BS244" s="648"/>
      <c r="BT244" s="728"/>
      <c r="BU244" s="1059"/>
      <c r="BV244" s="1158"/>
      <c r="BW244" s="1159" t="s">
        <v>81</v>
      </c>
      <c r="BX244" s="1158"/>
      <c r="BY244" s="1159" t="s">
        <v>81</v>
      </c>
      <c r="BZ244" s="648"/>
      <c r="CA244" s="728"/>
      <c r="CB244" s="1059"/>
      <c r="CC244" s="1158"/>
      <c r="CD244" s="1159" t="s">
        <v>81</v>
      </c>
      <c r="CE244" s="1158"/>
      <c r="CF244" s="1159" t="s">
        <v>81</v>
      </c>
      <c r="CG244" s="648"/>
      <c r="CH244" s="728"/>
      <c r="CI244" s="1059"/>
      <c r="CJ244" s="1158"/>
      <c r="CK244" s="1159" t="s">
        <v>81</v>
      </c>
      <c r="CL244" s="1158"/>
      <c r="CM244" s="1159" t="s">
        <v>81</v>
      </c>
      <c r="CN244" s="648"/>
      <c r="CO244" s="728"/>
      <c r="CP244" s="1059"/>
      <c r="CQ244" s="1158"/>
      <c r="CR244" s="1159" t="s">
        <v>81</v>
      </c>
      <c r="CS244" s="1158"/>
      <c r="CT244" s="1159" t="s">
        <v>82</v>
      </c>
      <c r="CU244" s="728"/>
      <c r="CV244" s="1169" t="s">
        <v>634</v>
      </c>
      <c r="CW244" s="973" t="str">
        <f>strCheckDate(O245:CU245)</f>
        <v/>
      </c>
      <c r="CX244" s="794"/>
      <c r="CY244" s="794" t="str">
        <f t="shared" si="4"/>
        <v/>
      </c>
      <c r="CZ244" s="794"/>
      <c r="DA244" s="794"/>
      <c r="DB244" s="794"/>
      <c r="DC244" s="973"/>
      <c r="DD244" s="973"/>
      <c r="DE244" s="973"/>
      <c r="DF244" s="973"/>
      <c r="DG244" s="973"/>
      <c r="DH244" s="973"/>
      <c r="DI244" s="973"/>
    </row>
    <row r="245" spans="1:113" s="955" customFormat="1" ht="11.25" hidden="1" customHeight="1">
      <c r="A245" s="1152"/>
      <c r="B245" s="1152"/>
      <c r="C245" s="1152"/>
      <c r="D245" s="1152"/>
      <c r="E245" s="1152"/>
      <c r="F245" s="1152"/>
      <c r="G245" s="980"/>
      <c r="H245" s="980"/>
      <c r="I245" s="1152"/>
      <c r="J245" s="1152"/>
      <c r="K245" s="931"/>
      <c r="L245" s="765"/>
      <c r="M245" s="611"/>
      <c r="N245" s="611"/>
      <c r="O245" s="728"/>
      <c r="P245" s="728"/>
      <c r="Q245" s="734" t="str">
        <f>R244 &amp; "-" &amp; T244</f>
        <v>-</v>
      </c>
      <c r="R245" s="1158"/>
      <c r="S245" s="1159"/>
      <c r="T245" s="1158"/>
      <c r="U245" s="1159"/>
      <c r="V245" s="728"/>
      <c r="W245" s="728"/>
      <c r="X245" s="734" t="str">
        <f>Y244 &amp; "-" &amp; AA244</f>
        <v>-</v>
      </c>
      <c r="Y245" s="1158"/>
      <c r="Z245" s="1159"/>
      <c r="AA245" s="1158"/>
      <c r="AB245" s="1159"/>
      <c r="AC245" s="728"/>
      <c r="AD245" s="728"/>
      <c r="AE245" s="734" t="str">
        <f>AF244 &amp; "-" &amp; AH244</f>
        <v>-</v>
      </c>
      <c r="AF245" s="1158"/>
      <c r="AG245" s="1159"/>
      <c r="AH245" s="1158"/>
      <c r="AI245" s="1159"/>
      <c r="AJ245" s="728"/>
      <c r="AK245" s="728"/>
      <c r="AL245" s="734" t="str">
        <f>AM244 &amp; "-" &amp; AO244</f>
        <v>-</v>
      </c>
      <c r="AM245" s="1158"/>
      <c r="AN245" s="1159"/>
      <c r="AO245" s="1158"/>
      <c r="AP245" s="1159"/>
      <c r="AQ245" s="728"/>
      <c r="AR245" s="728"/>
      <c r="AS245" s="734" t="str">
        <f>AT244 &amp; "-" &amp; AV244</f>
        <v>-</v>
      </c>
      <c r="AT245" s="1158"/>
      <c r="AU245" s="1159"/>
      <c r="AV245" s="1158"/>
      <c r="AW245" s="1159"/>
      <c r="AX245" s="728"/>
      <c r="AY245" s="728"/>
      <c r="AZ245" s="734" t="str">
        <f>BA244 &amp; "-" &amp; BC244</f>
        <v>-</v>
      </c>
      <c r="BA245" s="1158"/>
      <c r="BB245" s="1159"/>
      <c r="BC245" s="1158"/>
      <c r="BD245" s="1159"/>
      <c r="BE245" s="728"/>
      <c r="BF245" s="728"/>
      <c r="BG245" s="734" t="str">
        <f>BH244 &amp; "-" &amp; BJ244</f>
        <v>-</v>
      </c>
      <c r="BH245" s="1158"/>
      <c r="BI245" s="1159"/>
      <c r="BJ245" s="1158"/>
      <c r="BK245" s="1159"/>
      <c r="BL245" s="728"/>
      <c r="BM245" s="728"/>
      <c r="BN245" s="734" t="str">
        <f>BO244 &amp; "-" &amp; BQ244</f>
        <v>-</v>
      </c>
      <c r="BO245" s="1158"/>
      <c r="BP245" s="1159"/>
      <c r="BQ245" s="1158"/>
      <c r="BR245" s="1159"/>
      <c r="BS245" s="728"/>
      <c r="BT245" s="728"/>
      <c r="BU245" s="734" t="str">
        <f>BV244 &amp; "-" &amp; BX244</f>
        <v>-</v>
      </c>
      <c r="BV245" s="1158"/>
      <c r="BW245" s="1159"/>
      <c r="BX245" s="1158"/>
      <c r="BY245" s="1159"/>
      <c r="BZ245" s="728"/>
      <c r="CA245" s="728"/>
      <c r="CB245" s="734" t="str">
        <f>CC244 &amp; "-" &amp; CE244</f>
        <v>-</v>
      </c>
      <c r="CC245" s="1158"/>
      <c r="CD245" s="1159"/>
      <c r="CE245" s="1158"/>
      <c r="CF245" s="1159"/>
      <c r="CG245" s="728"/>
      <c r="CH245" s="728"/>
      <c r="CI245" s="734" t="str">
        <f>CJ244 &amp; "-" &amp; CL244</f>
        <v>-</v>
      </c>
      <c r="CJ245" s="1158"/>
      <c r="CK245" s="1159"/>
      <c r="CL245" s="1158"/>
      <c r="CM245" s="1159"/>
      <c r="CN245" s="728"/>
      <c r="CO245" s="728"/>
      <c r="CP245" s="734" t="str">
        <f>CQ244 &amp; "-" &amp; CS244</f>
        <v>-</v>
      </c>
      <c r="CQ245" s="1158"/>
      <c r="CR245" s="1159"/>
      <c r="CS245" s="1158"/>
      <c r="CT245" s="1159"/>
      <c r="CU245" s="728"/>
      <c r="CV245" s="1170"/>
      <c r="CW245" s="973"/>
      <c r="CX245" s="794"/>
      <c r="CY245" s="794" t="str">
        <f t="shared" si="4"/>
        <v/>
      </c>
      <c r="CZ245" s="794"/>
      <c r="DA245" s="794"/>
      <c r="DB245" s="794"/>
      <c r="DC245" s="973"/>
      <c r="DD245" s="973"/>
      <c r="DE245" s="973"/>
      <c r="DF245" s="973"/>
      <c r="DG245" s="973"/>
      <c r="DH245" s="973"/>
      <c r="DI245" s="973"/>
    </row>
    <row r="246" spans="1:113" s="955" customFormat="1" ht="15" customHeight="1">
      <c r="A246" s="1152"/>
      <c r="B246" s="1152"/>
      <c r="C246" s="1152"/>
      <c r="D246" s="1152"/>
      <c r="E246" s="1152"/>
      <c r="F246" s="1152"/>
      <c r="G246" s="991"/>
      <c r="H246" s="980"/>
      <c r="I246" s="1152"/>
      <c r="J246" s="1152"/>
      <c r="K246" s="930"/>
      <c r="L246" s="653"/>
      <c r="M246" s="522" t="s">
        <v>24</v>
      </c>
      <c r="N246" s="971"/>
      <c r="O246" s="971"/>
      <c r="P246" s="971"/>
      <c r="Q246" s="971"/>
      <c r="R246" s="971"/>
      <c r="S246" s="971"/>
      <c r="T246" s="971"/>
      <c r="U246" s="971"/>
      <c r="V246" s="971"/>
      <c r="W246" s="971"/>
      <c r="X246" s="971"/>
      <c r="Y246" s="971"/>
      <c r="Z246" s="971"/>
      <c r="AA246" s="971"/>
      <c r="AB246" s="971"/>
      <c r="AC246" s="971"/>
      <c r="AD246" s="971"/>
      <c r="AE246" s="971"/>
      <c r="AF246" s="971"/>
      <c r="AG246" s="971"/>
      <c r="AH246" s="971"/>
      <c r="AI246" s="971"/>
      <c r="AJ246" s="971"/>
      <c r="AK246" s="971"/>
      <c r="AL246" s="971"/>
      <c r="AM246" s="971"/>
      <c r="AN246" s="971"/>
      <c r="AO246" s="971"/>
      <c r="AP246" s="971"/>
      <c r="AQ246" s="971"/>
      <c r="AR246" s="971"/>
      <c r="AS246" s="971"/>
      <c r="AT246" s="971"/>
      <c r="AU246" s="971"/>
      <c r="AV246" s="971"/>
      <c r="AW246" s="971"/>
      <c r="AX246" s="971"/>
      <c r="AY246" s="971"/>
      <c r="AZ246" s="971"/>
      <c r="BA246" s="971"/>
      <c r="BB246" s="971"/>
      <c r="BC246" s="971"/>
      <c r="BD246" s="971"/>
      <c r="BE246" s="971"/>
      <c r="BF246" s="971"/>
      <c r="BG246" s="971"/>
      <c r="BH246" s="971"/>
      <c r="BI246" s="971"/>
      <c r="BJ246" s="971"/>
      <c r="BK246" s="971"/>
      <c r="BL246" s="971"/>
      <c r="BM246" s="971"/>
      <c r="BN246" s="971"/>
      <c r="BO246" s="971"/>
      <c r="BP246" s="971"/>
      <c r="BQ246" s="971"/>
      <c r="BR246" s="971"/>
      <c r="BS246" s="971"/>
      <c r="BT246" s="971"/>
      <c r="BU246" s="971"/>
      <c r="BV246" s="971"/>
      <c r="BW246" s="971"/>
      <c r="BX246" s="971"/>
      <c r="BY246" s="971"/>
      <c r="BZ246" s="971"/>
      <c r="CA246" s="971"/>
      <c r="CB246" s="971"/>
      <c r="CC246" s="971"/>
      <c r="CD246" s="971"/>
      <c r="CE246" s="971"/>
      <c r="CF246" s="971"/>
      <c r="CG246" s="971"/>
      <c r="CH246" s="971"/>
      <c r="CI246" s="971"/>
      <c r="CJ246" s="971"/>
      <c r="CK246" s="971"/>
      <c r="CL246" s="971"/>
      <c r="CM246" s="971"/>
      <c r="CN246" s="971"/>
      <c r="CO246" s="971"/>
      <c r="CP246" s="971"/>
      <c r="CQ246" s="971"/>
      <c r="CR246" s="971"/>
      <c r="CS246" s="971"/>
      <c r="CT246" s="971"/>
      <c r="CU246" s="727"/>
      <c r="CV246" s="1171"/>
      <c r="CW246" s="973"/>
      <c r="CX246" s="794"/>
      <c r="CY246" s="794" t="str">
        <f t="shared" si="4"/>
        <v>Добавить вид теплоносителя (параметры теплоносителя)</v>
      </c>
      <c r="CZ246" s="794"/>
      <c r="DA246" s="794"/>
      <c r="DB246" s="794"/>
      <c r="DC246" s="973"/>
      <c r="DD246" s="973"/>
      <c r="DE246" s="973"/>
      <c r="DF246" s="973"/>
      <c r="DG246" s="973"/>
      <c r="DH246" s="973"/>
      <c r="DI246" s="973"/>
    </row>
    <row r="247" spans="1:113" s="955" customFormat="1" ht="15" customHeight="1">
      <c r="A247" s="1152"/>
      <c r="B247" s="1152"/>
      <c r="C247" s="1152"/>
      <c r="D247" s="1152"/>
      <c r="E247" s="1152"/>
      <c r="F247" s="991"/>
      <c r="G247" s="991"/>
      <c r="H247" s="980"/>
      <c r="I247" s="1152"/>
      <c r="J247" s="991"/>
      <c r="K247" s="930"/>
      <c r="L247" s="653"/>
      <c r="M247" s="521" t="s">
        <v>10</v>
      </c>
      <c r="N247" s="971"/>
      <c r="O247" s="971"/>
      <c r="P247" s="971"/>
      <c r="Q247" s="971"/>
      <c r="R247" s="971"/>
      <c r="S247" s="971"/>
      <c r="T247" s="971"/>
      <c r="U247" s="970"/>
      <c r="V247" s="971"/>
      <c r="W247" s="971"/>
      <c r="X247" s="971"/>
      <c r="Y247" s="971"/>
      <c r="Z247" s="971"/>
      <c r="AA247" s="971"/>
      <c r="AB247" s="970"/>
      <c r="AC247" s="971"/>
      <c r="AD247" s="971"/>
      <c r="AE247" s="971"/>
      <c r="AF247" s="971"/>
      <c r="AG247" s="971"/>
      <c r="AH247" s="971"/>
      <c r="AI247" s="970"/>
      <c r="AJ247" s="971"/>
      <c r="AK247" s="971"/>
      <c r="AL247" s="971"/>
      <c r="AM247" s="971"/>
      <c r="AN247" s="971"/>
      <c r="AO247" s="971"/>
      <c r="AP247" s="970"/>
      <c r="AQ247" s="971"/>
      <c r="AR247" s="971"/>
      <c r="AS247" s="971"/>
      <c r="AT247" s="971"/>
      <c r="AU247" s="971"/>
      <c r="AV247" s="971"/>
      <c r="AW247" s="970"/>
      <c r="AX247" s="971"/>
      <c r="AY247" s="971"/>
      <c r="AZ247" s="971"/>
      <c r="BA247" s="971"/>
      <c r="BB247" s="971"/>
      <c r="BC247" s="971"/>
      <c r="BD247" s="970"/>
      <c r="BE247" s="971"/>
      <c r="BF247" s="971"/>
      <c r="BG247" s="971"/>
      <c r="BH247" s="971"/>
      <c r="BI247" s="971"/>
      <c r="BJ247" s="971"/>
      <c r="BK247" s="970"/>
      <c r="BL247" s="971"/>
      <c r="BM247" s="971"/>
      <c r="BN247" s="971"/>
      <c r="BO247" s="971"/>
      <c r="BP247" s="971"/>
      <c r="BQ247" s="971"/>
      <c r="BR247" s="970"/>
      <c r="BS247" s="971"/>
      <c r="BT247" s="971"/>
      <c r="BU247" s="971"/>
      <c r="BV247" s="971"/>
      <c r="BW247" s="971"/>
      <c r="BX247" s="971"/>
      <c r="BY247" s="970"/>
      <c r="BZ247" s="971"/>
      <c r="CA247" s="971"/>
      <c r="CB247" s="971"/>
      <c r="CC247" s="971"/>
      <c r="CD247" s="971"/>
      <c r="CE247" s="971"/>
      <c r="CF247" s="970"/>
      <c r="CG247" s="971"/>
      <c r="CH247" s="971"/>
      <c r="CI247" s="971"/>
      <c r="CJ247" s="971"/>
      <c r="CK247" s="971"/>
      <c r="CL247" s="971"/>
      <c r="CM247" s="970"/>
      <c r="CN247" s="971"/>
      <c r="CO247" s="971"/>
      <c r="CP247" s="971"/>
      <c r="CQ247" s="971"/>
      <c r="CR247" s="971"/>
      <c r="CS247" s="971"/>
      <c r="CT247" s="970"/>
      <c r="CU247" s="971"/>
      <c r="CV247" s="630"/>
      <c r="CW247" s="973"/>
      <c r="CX247" s="794"/>
      <c r="CY247" s="794" t="str">
        <f t="shared" si="4"/>
        <v>Добавить группу потребителей</v>
      </c>
      <c r="CZ247" s="794"/>
      <c r="DA247" s="794"/>
      <c r="DB247" s="794"/>
      <c r="DC247" s="973"/>
      <c r="DD247" s="973"/>
      <c r="DE247" s="973"/>
      <c r="DF247" s="973"/>
      <c r="DG247" s="973"/>
      <c r="DH247" s="973"/>
      <c r="DI247" s="973"/>
    </row>
    <row r="248" spans="1:113" s="955" customFormat="1" ht="15" customHeight="1">
      <c r="A248" s="1152"/>
      <c r="B248" s="1152"/>
      <c r="C248" s="1152"/>
      <c r="D248" s="1152"/>
      <c r="E248" s="929"/>
      <c r="F248" s="991"/>
      <c r="G248" s="991"/>
      <c r="H248" s="991"/>
      <c r="I248" s="944"/>
      <c r="J248" s="959"/>
      <c r="K248" s="928"/>
      <c r="L248" s="653"/>
      <c r="M248" s="966" t="s">
        <v>11</v>
      </c>
      <c r="N248" s="971"/>
      <c r="O248" s="971"/>
      <c r="P248" s="971"/>
      <c r="Q248" s="971"/>
      <c r="R248" s="971"/>
      <c r="S248" s="971"/>
      <c r="T248" s="971"/>
      <c r="U248" s="970"/>
      <c r="V248" s="971"/>
      <c r="W248" s="971"/>
      <c r="X248" s="971"/>
      <c r="Y248" s="971"/>
      <c r="Z248" s="971"/>
      <c r="AA248" s="971"/>
      <c r="AB248" s="970"/>
      <c r="AC248" s="971"/>
      <c r="AD248" s="971"/>
      <c r="AE248" s="971"/>
      <c r="AF248" s="971"/>
      <c r="AG248" s="971"/>
      <c r="AH248" s="971"/>
      <c r="AI248" s="970"/>
      <c r="AJ248" s="971"/>
      <c r="AK248" s="971"/>
      <c r="AL248" s="971"/>
      <c r="AM248" s="971"/>
      <c r="AN248" s="971"/>
      <c r="AO248" s="971"/>
      <c r="AP248" s="970"/>
      <c r="AQ248" s="971"/>
      <c r="AR248" s="971"/>
      <c r="AS248" s="971"/>
      <c r="AT248" s="971"/>
      <c r="AU248" s="971"/>
      <c r="AV248" s="971"/>
      <c r="AW248" s="970"/>
      <c r="AX248" s="971"/>
      <c r="AY248" s="971"/>
      <c r="AZ248" s="971"/>
      <c r="BA248" s="971"/>
      <c r="BB248" s="971"/>
      <c r="BC248" s="971"/>
      <c r="BD248" s="970"/>
      <c r="BE248" s="971"/>
      <c r="BF248" s="971"/>
      <c r="BG248" s="971"/>
      <c r="BH248" s="971"/>
      <c r="BI248" s="971"/>
      <c r="BJ248" s="971"/>
      <c r="BK248" s="970"/>
      <c r="BL248" s="971"/>
      <c r="BM248" s="971"/>
      <c r="BN248" s="971"/>
      <c r="BO248" s="971"/>
      <c r="BP248" s="971"/>
      <c r="BQ248" s="971"/>
      <c r="BR248" s="970"/>
      <c r="BS248" s="971"/>
      <c r="BT248" s="971"/>
      <c r="BU248" s="971"/>
      <c r="BV248" s="971"/>
      <c r="BW248" s="971"/>
      <c r="BX248" s="971"/>
      <c r="BY248" s="970"/>
      <c r="BZ248" s="971"/>
      <c r="CA248" s="971"/>
      <c r="CB248" s="971"/>
      <c r="CC248" s="971"/>
      <c r="CD248" s="971"/>
      <c r="CE248" s="971"/>
      <c r="CF248" s="970"/>
      <c r="CG248" s="971"/>
      <c r="CH248" s="971"/>
      <c r="CI248" s="971"/>
      <c r="CJ248" s="971"/>
      <c r="CK248" s="971"/>
      <c r="CL248" s="971"/>
      <c r="CM248" s="970"/>
      <c r="CN248" s="971"/>
      <c r="CO248" s="971"/>
      <c r="CP248" s="971"/>
      <c r="CQ248" s="971"/>
      <c r="CR248" s="971"/>
      <c r="CS248" s="971"/>
      <c r="CT248" s="970"/>
      <c r="CU248" s="971"/>
      <c r="CV248" s="630"/>
      <c r="CW248" s="973"/>
      <c r="CX248" s="794"/>
      <c r="CY248" s="794" t="str">
        <f t="shared" si="4"/>
        <v>Добавить схему подключения</v>
      </c>
      <c r="CZ248" s="794"/>
      <c r="DA248" s="794"/>
      <c r="DB248" s="794"/>
      <c r="DC248" s="973"/>
      <c r="DD248" s="973"/>
      <c r="DE248" s="973"/>
      <c r="DF248" s="973"/>
      <c r="DG248" s="973"/>
      <c r="DH248" s="973"/>
      <c r="DI248" s="973"/>
    </row>
    <row r="249" spans="1:113" s="955" customFormat="1" ht="15" customHeight="1">
      <c r="A249" s="1152"/>
      <c r="B249" s="1152"/>
      <c r="C249" s="1152"/>
      <c r="D249" s="929"/>
      <c r="E249" s="929"/>
      <c r="F249" s="991"/>
      <c r="G249" s="991"/>
      <c r="H249" s="991"/>
      <c r="I249" s="944"/>
      <c r="J249" s="959"/>
      <c r="K249" s="928"/>
      <c r="L249" s="653"/>
      <c r="M249" s="965" t="s">
        <v>16</v>
      </c>
      <c r="N249" s="971"/>
      <c r="O249" s="971"/>
      <c r="P249" s="971"/>
      <c r="Q249" s="971"/>
      <c r="R249" s="971"/>
      <c r="S249" s="971"/>
      <c r="T249" s="971"/>
      <c r="U249" s="970"/>
      <c r="V249" s="971"/>
      <c r="W249" s="971"/>
      <c r="X249" s="971"/>
      <c r="Y249" s="971"/>
      <c r="Z249" s="971"/>
      <c r="AA249" s="971"/>
      <c r="AB249" s="970"/>
      <c r="AC249" s="971"/>
      <c r="AD249" s="971"/>
      <c r="AE249" s="971"/>
      <c r="AF249" s="971"/>
      <c r="AG249" s="971"/>
      <c r="AH249" s="971"/>
      <c r="AI249" s="970"/>
      <c r="AJ249" s="971"/>
      <c r="AK249" s="971"/>
      <c r="AL249" s="971"/>
      <c r="AM249" s="971"/>
      <c r="AN249" s="971"/>
      <c r="AO249" s="971"/>
      <c r="AP249" s="970"/>
      <c r="AQ249" s="971"/>
      <c r="AR249" s="971"/>
      <c r="AS249" s="971"/>
      <c r="AT249" s="971"/>
      <c r="AU249" s="971"/>
      <c r="AV249" s="971"/>
      <c r="AW249" s="970"/>
      <c r="AX249" s="971"/>
      <c r="AY249" s="971"/>
      <c r="AZ249" s="971"/>
      <c r="BA249" s="971"/>
      <c r="BB249" s="971"/>
      <c r="BC249" s="971"/>
      <c r="BD249" s="970"/>
      <c r="BE249" s="971"/>
      <c r="BF249" s="971"/>
      <c r="BG249" s="971"/>
      <c r="BH249" s="971"/>
      <c r="BI249" s="971"/>
      <c r="BJ249" s="971"/>
      <c r="BK249" s="970"/>
      <c r="BL249" s="971"/>
      <c r="BM249" s="971"/>
      <c r="BN249" s="971"/>
      <c r="BO249" s="971"/>
      <c r="BP249" s="971"/>
      <c r="BQ249" s="971"/>
      <c r="BR249" s="970"/>
      <c r="BS249" s="971"/>
      <c r="BT249" s="971"/>
      <c r="BU249" s="971"/>
      <c r="BV249" s="971"/>
      <c r="BW249" s="971"/>
      <c r="BX249" s="971"/>
      <c r="BY249" s="970"/>
      <c r="BZ249" s="971"/>
      <c r="CA249" s="971"/>
      <c r="CB249" s="971"/>
      <c r="CC249" s="971"/>
      <c r="CD249" s="971"/>
      <c r="CE249" s="971"/>
      <c r="CF249" s="970"/>
      <c r="CG249" s="971"/>
      <c r="CH249" s="971"/>
      <c r="CI249" s="971"/>
      <c r="CJ249" s="971"/>
      <c r="CK249" s="971"/>
      <c r="CL249" s="971"/>
      <c r="CM249" s="970"/>
      <c r="CN249" s="971"/>
      <c r="CO249" s="971"/>
      <c r="CP249" s="971"/>
      <c r="CQ249" s="971"/>
      <c r="CR249" s="971"/>
      <c r="CS249" s="971"/>
      <c r="CT249" s="970"/>
      <c r="CU249" s="971"/>
      <c r="CV249" s="630"/>
      <c r="CW249" s="973"/>
      <c r="CX249" s="794"/>
      <c r="CY249" s="794" t="str">
        <f t="shared" si="4"/>
        <v>Добавить источник тепловой энергии</v>
      </c>
      <c r="CZ249" s="794"/>
      <c r="DA249" s="794"/>
      <c r="DB249" s="794"/>
      <c r="DC249" s="973"/>
      <c r="DD249" s="973"/>
      <c r="DE249" s="973"/>
      <c r="DF249" s="973"/>
      <c r="DG249" s="973"/>
      <c r="DH249" s="973"/>
      <c r="DI249" s="973"/>
    </row>
    <row r="250" spans="1:113" s="955" customFormat="1" ht="15" customHeight="1">
      <c r="A250" s="1152"/>
      <c r="B250" s="1152"/>
      <c r="C250" s="929"/>
      <c r="D250" s="929"/>
      <c r="E250" s="929"/>
      <c r="F250" s="929"/>
      <c r="G250" s="934"/>
      <c r="H250" s="944"/>
      <c r="I250" s="932"/>
      <c r="J250" s="959"/>
      <c r="K250" s="933"/>
      <c r="L250" s="653"/>
      <c r="M250" s="964" t="s">
        <v>17</v>
      </c>
      <c r="N250" s="971"/>
      <c r="O250" s="971"/>
      <c r="P250" s="971"/>
      <c r="Q250" s="971"/>
      <c r="R250" s="971"/>
      <c r="S250" s="971"/>
      <c r="T250" s="971"/>
      <c r="U250" s="970"/>
      <c r="V250" s="971"/>
      <c r="W250" s="971"/>
      <c r="X250" s="971"/>
      <c r="Y250" s="971"/>
      <c r="Z250" s="971"/>
      <c r="AA250" s="971"/>
      <c r="AB250" s="970"/>
      <c r="AC250" s="971"/>
      <c r="AD250" s="971"/>
      <c r="AE250" s="971"/>
      <c r="AF250" s="971"/>
      <c r="AG250" s="971"/>
      <c r="AH250" s="971"/>
      <c r="AI250" s="970"/>
      <c r="AJ250" s="971"/>
      <c r="AK250" s="971"/>
      <c r="AL250" s="971"/>
      <c r="AM250" s="971"/>
      <c r="AN250" s="971"/>
      <c r="AO250" s="971"/>
      <c r="AP250" s="970"/>
      <c r="AQ250" s="971"/>
      <c r="AR250" s="971"/>
      <c r="AS250" s="971"/>
      <c r="AT250" s="971"/>
      <c r="AU250" s="971"/>
      <c r="AV250" s="971"/>
      <c r="AW250" s="970"/>
      <c r="AX250" s="971"/>
      <c r="AY250" s="971"/>
      <c r="AZ250" s="971"/>
      <c r="BA250" s="971"/>
      <c r="BB250" s="971"/>
      <c r="BC250" s="971"/>
      <c r="BD250" s="970"/>
      <c r="BE250" s="971"/>
      <c r="BF250" s="971"/>
      <c r="BG250" s="971"/>
      <c r="BH250" s="971"/>
      <c r="BI250" s="971"/>
      <c r="BJ250" s="971"/>
      <c r="BK250" s="970"/>
      <c r="BL250" s="971"/>
      <c r="BM250" s="971"/>
      <c r="BN250" s="971"/>
      <c r="BO250" s="971"/>
      <c r="BP250" s="971"/>
      <c r="BQ250" s="971"/>
      <c r="BR250" s="970"/>
      <c r="BS250" s="971"/>
      <c r="BT250" s="971"/>
      <c r="BU250" s="971"/>
      <c r="BV250" s="971"/>
      <c r="BW250" s="971"/>
      <c r="BX250" s="971"/>
      <c r="BY250" s="970"/>
      <c r="BZ250" s="971"/>
      <c r="CA250" s="971"/>
      <c r="CB250" s="971"/>
      <c r="CC250" s="971"/>
      <c r="CD250" s="971"/>
      <c r="CE250" s="971"/>
      <c r="CF250" s="970"/>
      <c r="CG250" s="971"/>
      <c r="CH250" s="971"/>
      <c r="CI250" s="971"/>
      <c r="CJ250" s="971"/>
      <c r="CK250" s="971"/>
      <c r="CL250" s="971"/>
      <c r="CM250" s="970"/>
      <c r="CN250" s="971"/>
      <c r="CO250" s="971"/>
      <c r="CP250" s="971"/>
      <c r="CQ250" s="971"/>
      <c r="CR250" s="971"/>
      <c r="CS250" s="971"/>
      <c r="CT250" s="970"/>
      <c r="CU250" s="971"/>
      <c r="CV250" s="630"/>
      <c r="CW250" s="973"/>
      <c r="CX250" s="794"/>
      <c r="CY250" s="794" t="str">
        <f t="shared" si="4"/>
        <v>Добавить наименование системы теплоснабжения</v>
      </c>
      <c r="CZ250" s="794"/>
      <c r="DA250" s="794"/>
      <c r="DB250" s="794"/>
      <c r="DC250" s="973"/>
      <c r="DD250" s="973"/>
      <c r="DE250" s="973"/>
      <c r="DF250" s="973"/>
      <c r="DG250" s="973"/>
      <c r="DH250" s="973"/>
      <c r="DI250" s="973"/>
    </row>
    <row r="251" spans="1:113" s="955" customFormat="1" ht="15" customHeight="1">
      <c r="A251" s="1152"/>
      <c r="B251" s="929"/>
      <c r="C251" s="929"/>
      <c r="D251" s="929"/>
      <c r="E251" s="929"/>
      <c r="F251" s="929"/>
      <c r="G251" s="934"/>
      <c r="H251" s="944"/>
      <c r="I251" s="944"/>
      <c r="J251" s="959"/>
      <c r="K251" s="928"/>
      <c r="L251" s="653"/>
      <c r="M251" s="698" t="s">
        <v>18</v>
      </c>
      <c r="N251" s="971"/>
      <c r="O251" s="971"/>
      <c r="P251" s="971"/>
      <c r="Q251" s="971"/>
      <c r="R251" s="971"/>
      <c r="S251" s="971"/>
      <c r="T251" s="971"/>
      <c r="U251" s="970"/>
      <c r="V251" s="971"/>
      <c r="W251" s="971"/>
      <c r="X251" s="971"/>
      <c r="Y251" s="971"/>
      <c r="Z251" s="971"/>
      <c r="AA251" s="971"/>
      <c r="AB251" s="970"/>
      <c r="AC251" s="971"/>
      <c r="AD251" s="971"/>
      <c r="AE251" s="971"/>
      <c r="AF251" s="971"/>
      <c r="AG251" s="971"/>
      <c r="AH251" s="971"/>
      <c r="AI251" s="970"/>
      <c r="AJ251" s="971"/>
      <c r="AK251" s="971"/>
      <c r="AL251" s="971"/>
      <c r="AM251" s="971"/>
      <c r="AN251" s="971"/>
      <c r="AO251" s="971"/>
      <c r="AP251" s="970"/>
      <c r="AQ251" s="971"/>
      <c r="AR251" s="971"/>
      <c r="AS251" s="971"/>
      <c r="AT251" s="971"/>
      <c r="AU251" s="971"/>
      <c r="AV251" s="971"/>
      <c r="AW251" s="970"/>
      <c r="AX251" s="971"/>
      <c r="AY251" s="971"/>
      <c r="AZ251" s="971"/>
      <c r="BA251" s="971"/>
      <c r="BB251" s="971"/>
      <c r="BC251" s="971"/>
      <c r="BD251" s="970"/>
      <c r="BE251" s="971"/>
      <c r="BF251" s="971"/>
      <c r="BG251" s="971"/>
      <c r="BH251" s="971"/>
      <c r="BI251" s="971"/>
      <c r="BJ251" s="971"/>
      <c r="BK251" s="970"/>
      <c r="BL251" s="971"/>
      <c r="BM251" s="971"/>
      <c r="BN251" s="971"/>
      <c r="BO251" s="971"/>
      <c r="BP251" s="971"/>
      <c r="BQ251" s="971"/>
      <c r="BR251" s="970"/>
      <c r="BS251" s="971"/>
      <c r="BT251" s="971"/>
      <c r="BU251" s="971"/>
      <c r="BV251" s="971"/>
      <c r="BW251" s="971"/>
      <c r="BX251" s="971"/>
      <c r="BY251" s="970"/>
      <c r="BZ251" s="971"/>
      <c r="CA251" s="971"/>
      <c r="CB251" s="971"/>
      <c r="CC251" s="971"/>
      <c r="CD251" s="971"/>
      <c r="CE251" s="971"/>
      <c r="CF251" s="970"/>
      <c r="CG251" s="971"/>
      <c r="CH251" s="971"/>
      <c r="CI251" s="971"/>
      <c r="CJ251" s="971"/>
      <c r="CK251" s="971"/>
      <c r="CL251" s="971"/>
      <c r="CM251" s="970"/>
      <c r="CN251" s="971"/>
      <c r="CO251" s="971"/>
      <c r="CP251" s="971"/>
      <c r="CQ251" s="971"/>
      <c r="CR251" s="971"/>
      <c r="CS251" s="971"/>
      <c r="CT251" s="970"/>
      <c r="CU251" s="971"/>
      <c r="CV251" s="630"/>
      <c r="CW251" s="973"/>
      <c r="CX251" s="794"/>
      <c r="CY251" s="794" t="str">
        <f t="shared" si="4"/>
        <v>Добавить территорию действия тарифа</v>
      </c>
      <c r="CZ251" s="794"/>
      <c r="DA251" s="794"/>
      <c r="DB251" s="794"/>
      <c r="DC251" s="973"/>
      <c r="DD251" s="973"/>
      <c r="DE251" s="973"/>
      <c r="DF251" s="973"/>
      <c r="DG251" s="973"/>
      <c r="DH251" s="973"/>
      <c r="DI251" s="973"/>
    </row>
    <row r="252" spans="1:113" s="954" customFormat="1" ht="15" customHeight="1">
      <c r="L252" s="457"/>
      <c r="M252" s="701" t="s">
        <v>294</v>
      </c>
      <c r="N252" s="971"/>
      <c r="O252" s="971"/>
      <c r="P252" s="971"/>
      <c r="Q252" s="971"/>
      <c r="R252" s="971"/>
      <c r="S252" s="971"/>
      <c r="T252" s="971"/>
      <c r="U252" s="970"/>
      <c r="V252" s="971"/>
      <c r="W252" s="630"/>
      <c r="X252" s="975"/>
      <c r="Y252" s="975"/>
      <c r="Z252" s="975"/>
      <c r="AA252" s="975"/>
      <c r="AB252" s="975"/>
      <c r="AC252" s="975"/>
      <c r="AD252" s="975"/>
      <c r="AE252" s="975"/>
      <c r="AF252" s="975"/>
      <c r="AG252" s="975"/>
      <c r="AH252" s="975"/>
    </row>
    <row r="253" spans="1:113" s="562" customFormat="1" ht="15" customHeight="1">
      <c r="A253" s="561"/>
      <c r="B253" s="561"/>
      <c r="C253" s="561"/>
      <c r="D253" s="561"/>
      <c r="E253" s="561"/>
      <c r="F253" s="561"/>
      <c r="G253" s="560"/>
      <c r="H253" s="561"/>
      <c r="I253" s="377"/>
      <c r="J253" s="647"/>
      <c r="K253" s="377"/>
      <c r="L253" s="563"/>
      <c r="M253" s="641"/>
      <c r="N253" s="740"/>
      <c r="O253" s="740"/>
      <c r="P253" s="740"/>
      <c r="Q253" s="740"/>
      <c r="R253" s="740"/>
      <c r="S253" s="740"/>
      <c r="T253" s="740"/>
      <c r="U253" s="645"/>
      <c r="V253" s="740"/>
      <c r="W253" s="740"/>
      <c r="X253" s="740"/>
      <c r="Y253" s="740"/>
      <c r="Z253" s="740"/>
      <c r="AA253" s="740"/>
      <c r="AB253" s="645"/>
      <c r="AC253" s="740"/>
      <c r="AD253" s="645"/>
      <c r="AE253" s="561"/>
      <c r="AF253" s="561"/>
      <c r="AG253" s="561"/>
      <c r="AH253" s="561"/>
    </row>
    <row r="254" spans="1:113" s="35" customFormat="1" ht="11.25">
      <c r="A254" s="35" t="s">
        <v>262</v>
      </c>
    </row>
    <row r="255" spans="1:113" ht="11.25"/>
    <row r="256" spans="1:113" s="13" customFormat="1" ht="15" customHeight="1">
      <c r="C256" s="139"/>
      <c r="D256" s="95"/>
      <c r="E256" s="1038"/>
    </row>
    <row r="258" spans="1:24" s="35" customFormat="1" ht="17.100000000000001" customHeight="1">
      <c r="A258" s="35" t="s">
        <v>261</v>
      </c>
    </row>
    <row r="260" spans="1:24" s="36" customFormat="1" ht="17.100000000000001" customHeight="1">
      <c r="A260" s="71"/>
      <c r="B260" s="71"/>
      <c r="C260" s="60"/>
      <c r="D260" s="123"/>
      <c r="E260" s="79">
        <v>1</v>
      </c>
      <c r="F260" s="80"/>
      <c r="G260" s="80"/>
      <c r="H260" s="80"/>
      <c r="I260" s="80"/>
      <c r="J260" s="80"/>
      <c r="K260" s="80"/>
      <c r="L260" s="80"/>
      <c r="M260" s="80"/>
      <c r="N260" s="80"/>
      <c r="O260" s="80"/>
      <c r="P260" s="80"/>
      <c r="Q260" s="80"/>
      <c r="R260" s="81"/>
      <c r="S260" s="81"/>
      <c r="T260" s="81"/>
      <c r="U260" s="82"/>
      <c r="V260" s="82"/>
      <c r="W260" s="82"/>
      <c r="X260" s="83"/>
    </row>
    <row r="262" spans="1:24" s="35" customFormat="1" ht="17.100000000000001" customHeight="1">
      <c r="A262" s="35" t="s">
        <v>262</v>
      </c>
    </row>
    <row r="263" spans="1:24" ht="17.100000000000001" customHeight="1">
      <c r="G263" s="68"/>
      <c r="H263" s="68"/>
    </row>
    <row r="264" spans="1:24" s="36" customFormat="1" ht="17.100000000000001" customHeight="1">
      <c r="A264" s="70"/>
      <c r="B264" s="62"/>
      <c r="C264" s="60"/>
      <c r="D264" s="123"/>
      <c r="E264" s="84" t="s">
        <v>89</v>
      </c>
      <c r="F264" s="80"/>
      <c r="G264" s="80"/>
      <c r="H264" s="80"/>
      <c r="I264" s="80"/>
      <c r="J264" s="81"/>
      <c r="K264" s="81"/>
      <c r="L264" s="81"/>
      <c r="M264" s="82"/>
      <c r="N264" s="82"/>
      <c r="O264" s="82"/>
      <c r="P264" s="83"/>
      <c r="Q264" s="63"/>
      <c r="R264" s="63"/>
      <c r="S264" s="63"/>
      <c r="T264" s="63"/>
      <c r="U264" s="63"/>
      <c r="V264" s="63"/>
      <c r="W264" s="63"/>
      <c r="X264" s="63"/>
    </row>
    <row r="266" spans="1:24" s="35" customFormat="1" ht="17.100000000000001" customHeight="1">
      <c r="A266" s="35" t="s">
        <v>263</v>
      </c>
    </row>
    <row r="267" spans="1:24" ht="17.100000000000001" customHeight="1">
      <c r="G267" s="68"/>
      <c r="H267" s="68"/>
    </row>
    <row r="268" spans="1:24" s="36" customFormat="1" ht="17.100000000000001" customHeight="1">
      <c r="A268" s="70"/>
      <c r="B268" s="62"/>
      <c r="C268" s="60"/>
      <c r="D268" s="123"/>
      <c r="E268" s="84" t="s">
        <v>89</v>
      </c>
      <c r="F268" s="80"/>
      <c r="G268" s="80"/>
      <c r="H268" s="80"/>
      <c r="I268" s="80"/>
      <c r="J268" s="81"/>
      <c r="K268" s="81"/>
      <c r="L268" s="81"/>
      <c r="M268" s="82"/>
      <c r="N268" s="82"/>
      <c r="O268" s="82"/>
      <c r="P268" s="83"/>
      <c r="Q268" s="63"/>
      <c r="R268" s="63"/>
      <c r="S268" s="63"/>
      <c r="T268" s="63"/>
      <c r="U268" s="63"/>
      <c r="V268" s="63"/>
      <c r="W268" s="63"/>
      <c r="X268" s="63"/>
    </row>
    <row r="270" spans="1:24" s="35" customFormat="1" ht="17.100000000000001" customHeight="1">
      <c r="A270" s="35" t="s">
        <v>290</v>
      </c>
      <c r="B270" s="35" t="s">
        <v>291</v>
      </c>
      <c r="C270" s="35" t="s">
        <v>292</v>
      </c>
    </row>
    <row r="272" spans="1:24" s="23" customFormat="1" ht="20.100000000000001" customHeight="1">
      <c r="A272" s="65"/>
      <c r="B272" s="64"/>
      <c r="C272" s="20"/>
      <c r="D272" s="21"/>
      <c r="F272" s="40" t="s">
        <v>78</v>
      </c>
      <c r="G272" s="27"/>
      <c r="I272" s="54"/>
    </row>
    <row r="273" spans="1:9" s="23" customFormat="1" ht="22.5">
      <c r="A273" s="65"/>
      <c r="B273" s="66"/>
      <c r="C273" s="20"/>
      <c r="D273" s="33"/>
      <c r="E273" s="32" t="s">
        <v>74</v>
      </c>
      <c r="F273" s="34"/>
      <c r="G273" s="27"/>
      <c r="I273" s="54"/>
    </row>
    <row r="274" spans="1:9" s="23" customFormat="1" ht="19.5">
      <c r="A274" s="65"/>
      <c r="B274" s="66"/>
      <c r="C274" s="20"/>
      <c r="D274" s="33"/>
      <c r="E274" s="32" t="s">
        <v>75</v>
      </c>
      <c r="F274" s="34"/>
      <c r="G274" s="27"/>
      <c r="I274" s="54"/>
    </row>
    <row r="275" spans="1:9" s="23" customFormat="1" ht="13.5" customHeight="1">
      <c r="A275" s="64"/>
      <c r="B275" s="64"/>
      <c r="C275" s="20"/>
      <c r="D275" s="24"/>
      <c r="E275" s="25"/>
      <c r="F275" s="39"/>
      <c r="G275" s="21"/>
      <c r="I275" s="54"/>
    </row>
    <row r="276" spans="1:9" s="23" customFormat="1" ht="20.100000000000001" customHeight="1">
      <c r="A276" s="65"/>
      <c r="B276" s="64"/>
      <c r="C276" s="20"/>
      <c r="D276" s="21"/>
      <c r="F276" s="40" t="s">
        <v>168</v>
      </c>
      <c r="G276" s="27"/>
      <c r="I276" s="54"/>
    </row>
    <row r="277" spans="1:9" s="23" customFormat="1" ht="22.5">
      <c r="A277" s="65"/>
      <c r="B277" s="66"/>
      <c r="C277" s="20"/>
      <c r="D277" s="33"/>
      <c r="E277" s="41" t="s">
        <v>84</v>
      </c>
      <c r="F277" s="34"/>
      <c r="G277" s="27"/>
      <c r="I277" s="54"/>
    </row>
    <row r="278" spans="1:9" s="23" customFormat="1" ht="22.5">
      <c r="A278" s="65"/>
      <c r="B278" s="66"/>
      <c r="C278" s="20"/>
      <c r="D278" s="33"/>
      <c r="E278" s="41" t="s">
        <v>167</v>
      </c>
      <c r="F278" s="34"/>
      <c r="G278" s="27"/>
      <c r="I278" s="54"/>
    </row>
    <row r="279" spans="1:9" s="23" customFormat="1" ht="13.5" customHeight="1">
      <c r="A279" s="64"/>
      <c r="B279" s="64"/>
      <c r="C279" s="20"/>
      <c r="D279" s="24"/>
      <c r="E279" s="25"/>
      <c r="F279" s="39"/>
      <c r="G279" s="21"/>
      <c r="I279" s="54"/>
    </row>
    <row r="280" spans="1:9" s="23" customFormat="1" ht="20.100000000000001" customHeight="1">
      <c r="A280" s="65"/>
      <c r="B280" s="64"/>
      <c r="C280" s="20"/>
      <c r="D280" s="21"/>
      <c r="F280" s="40" t="s">
        <v>169</v>
      </c>
      <c r="G280" s="27"/>
      <c r="I280" s="54"/>
    </row>
    <row r="281" spans="1:9" s="23" customFormat="1" ht="22.5">
      <c r="A281" s="65"/>
      <c r="B281" s="66"/>
      <c r="C281" s="20"/>
      <c r="D281" s="33"/>
      <c r="E281" s="41" t="s">
        <v>84</v>
      </c>
      <c r="F281" s="34"/>
      <c r="G281" s="27"/>
      <c r="I281" s="54"/>
    </row>
    <row r="282" spans="1:9" s="23" customFormat="1" ht="22.5">
      <c r="A282" s="65"/>
      <c r="B282" s="66"/>
      <c r="C282" s="20"/>
      <c r="D282" s="33"/>
      <c r="E282" s="41" t="s">
        <v>167</v>
      </c>
      <c r="F282" s="34"/>
      <c r="G282" s="27"/>
      <c r="I282" s="54"/>
    </row>
    <row r="283" spans="1:9" s="23" customFormat="1" ht="13.5" customHeight="1">
      <c r="A283" s="64"/>
      <c r="B283" s="64"/>
      <c r="C283" s="20"/>
      <c r="D283" s="24"/>
      <c r="E283" s="25"/>
      <c r="F283" s="39"/>
      <c r="G283" s="21"/>
      <c r="I283" s="54"/>
    </row>
    <row r="284" spans="1:9" s="23" customFormat="1" ht="20.100000000000001" customHeight="1">
      <c r="A284" s="65"/>
      <c r="B284" s="64"/>
      <c r="C284" s="20"/>
      <c r="D284" s="21"/>
      <c r="F284" s="40" t="s">
        <v>170</v>
      </c>
      <c r="G284" s="27"/>
      <c r="I284" s="54"/>
    </row>
    <row r="285" spans="1:9" s="23" customFormat="1" ht="22.5">
      <c r="A285" s="65"/>
      <c r="B285" s="66"/>
      <c r="C285" s="20"/>
      <c r="D285" s="33"/>
      <c r="E285" s="32" t="s">
        <v>84</v>
      </c>
      <c r="F285" s="34"/>
      <c r="G285" s="27"/>
      <c r="I285" s="54"/>
    </row>
    <row r="286" spans="1:9" s="23" customFormat="1" ht="19.5">
      <c r="A286" s="65"/>
      <c r="B286" s="66"/>
      <c r="C286" s="20"/>
      <c r="D286" s="33"/>
      <c r="E286" s="32" t="s">
        <v>85</v>
      </c>
      <c r="F286" s="34"/>
      <c r="G286" s="27"/>
      <c r="I286" s="54"/>
    </row>
    <row r="287" spans="1:9" s="23" customFormat="1" ht="22.5">
      <c r="A287" s="65"/>
      <c r="B287" s="66"/>
      <c r="C287" s="20"/>
      <c r="D287" s="33"/>
      <c r="E287" s="41" t="s">
        <v>167</v>
      </c>
      <c r="F287" s="34"/>
      <c r="G287" s="27"/>
      <c r="I287" s="54"/>
    </row>
    <row r="288" spans="1:9" s="23" customFormat="1" ht="19.5">
      <c r="A288" s="65"/>
      <c r="B288" s="66"/>
      <c r="C288" s="20"/>
      <c r="D288" s="33"/>
      <c r="E288" s="32" t="s">
        <v>86</v>
      </c>
      <c r="F288" s="34"/>
      <c r="G288" s="27"/>
      <c r="I288" s="54"/>
    </row>
    <row r="290" spans="1:83" s="35" customFormat="1" ht="17.100000000000001" customHeight="1">
      <c r="A290" s="35" t="s">
        <v>311</v>
      </c>
    </row>
    <row r="292" spans="1:83" s="99" customFormat="1" ht="14.25">
      <c r="A292" s="157" t="s">
        <v>49</v>
      </c>
      <c r="B292" s="107" t="s">
        <v>239</v>
      </c>
      <c r="C292" s="108"/>
      <c r="D292" s="110"/>
      <c r="E292" s="415"/>
      <c r="F292" s="1051"/>
      <c r="G292" s="1051"/>
      <c r="H292" s="1051"/>
      <c r="I292" s="1056"/>
      <c r="J292" s="283"/>
      <c r="K292" s="284"/>
      <c r="M292" s="417" t="str">
        <f>IF(ISERROR(INDEX(kind_of_nameforms,MATCH(E292,kind_of_forms,0),1)),"",INDEX(kind_of_nameforms,MATCH(E292,kind_of_forms,0),1))</f>
        <v/>
      </c>
    </row>
    <row r="295" spans="1:83" s="230" customFormat="1" ht="15">
      <c r="A295" s="35" t="s">
        <v>386</v>
      </c>
      <c r="B295" s="35"/>
      <c r="C295" s="35"/>
      <c r="D295" s="35"/>
      <c r="E295" s="35"/>
      <c r="F295" s="35"/>
      <c r="G295" s="35"/>
      <c r="H295" s="35"/>
      <c r="I295" s="35"/>
      <c r="J295" s="35"/>
      <c r="K295" s="35"/>
      <c r="L295" s="35"/>
      <c r="M295" s="35"/>
      <c r="N295" s="35"/>
      <c r="O295" s="35"/>
      <c r="P295" s="35"/>
      <c r="Q295" s="35"/>
      <c r="R295" s="35"/>
      <c r="S295" s="35"/>
      <c r="T295" s="35"/>
      <c r="U295" s="229"/>
      <c r="V295" s="35"/>
      <c r="W295" s="35"/>
    </row>
    <row r="296" spans="1:83" s="230" customFormat="1" ht="15">
      <c r="D296" s="328"/>
      <c r="E296" s="328"/>
      <c r="F296" s="328"/>
      <c r="G296" s="328"/>
      <c r="H296" s="328"/>
      <c r="I296" s="328"/>
      <c r="J296" s="328"/>
      <c r="K296" s="328"/>
      <c r="L296" s="328"/>
      <c r="U296" s="231"/>
    </row>
    <row r="297" spans="1:83" s="234" customFormat="1" ht="15" customHeight="1">
      <c r="A297" s="63"/>
      <c r="B297" s="158" t="s">
        <v>387</v>
      </c>
      <c r="C297" s="1234"/>
      <c r="D297" s="1104">
        <v>1</v>
      </c>
      <c r="E297" s="1154"/>
      <c r="F297" s="322"/>
      <c r="G297" s="160">
        <v>0</v>
      </c>
      <c r="H297" s="327"/>
      <c r="I297" s="219"/>
      <c r="J297" s="364" t="s">
        <v>501</v>
      </c>
      <c r="K297" s="127"/>
      <c r="L297" s="235"/>
      <c r="M297" s="182">
        <f>mergeValue(H297)</f>
        <v>0</v>
      </c>
      <c r="N297" s="173"/>
      <c r="O297" s="173"/>
      <c r="P297" s="182" t="str">
        <f>IF(ISERROR(MATCH(Q297,MODesc,0)),"n","y")</f>
        <v>n</v>
      </c>
      <c r="Q297" s="173"/>
      <c r="R297" s="182" t="str">
        <f>K297&amp;"("&amp;L297&amp;")"</f>
        <v>()</v>
      </c>
      <c r="S297" s="158"/>
      <c r="T297" s="158"/>
      <c r="U297" s="217"/>
      <c r="V297" s="158"/>
      <c r="W297" s="158"/>
      <c r="X297" s="158"/>
      <c r="Y297" s="233"/>
      <c r="Z297" s="233"/>
      <c r="AA297" s="197"/>
      <c r="AB297" s="197"/>
      <c r="AC297" s="197"/>
      <c r="AD297" s="197"/>
      <c r="AE297" s="197"/>
      <c r="AF297" s="197"/>
      <c r="AG297" s="197"/>
      <c r="AH297" s="197"/>
      <c r="AI297" s="197"/>
      <c r="AJ297" s="197"/>
      <c r="AK297" s="197"/>
      <c r="AL297" s="197"/>
      <c r="AM297" s="197"/>
      <c r="AN297" s="197"/>
      <c r="AO297" s="197"/>
      <c r="AP297" s="197"/>
      <c r="AQ297" s="197"/>
      <c r="AR297" s="197"/>
      <c r="AS297" s="197"/>
      <c r="AT297" s="197"/>
      <c r="AU297" s="197"/>
      <c r="AV297" s="197"/>
      <c r="AW297" s="197"/>
      <c r="AX297" s="197"/>
      <c r="AY297" s="197"/>
      <c r="AZ297" s="197"/>
      <c r="BA297" s="197"/>
      <c r="BB297" s="197"/>
      <c r="BC297" s="197"/>
      <c r="BD297" s="197"/>
      <c r="BE297" s="197"/>
      <c r="BF297" s="197"/>
      <c r="BG297" s="197"/>
      <c r="BH297" s="197"/>
      <c r="BI297" s="197"/>
      <c r="BJ297" s="197"/>
      <c r="BK297" s="197"/>
      <c r="BL297" s="197"/>
      <c r="BM297" s="197"/>
      <c r="BN297" s="197"/>
      <c r="BO297" s="197"/>
      <c r="BP297" s="197"/>
      <c r="BQ297" s="197"/>
      <c r="BR297" s="197"/>
      <c r="BS297" s="197"/>
      <c r="BT297" s="197"/>
      <c r="BU297" s="197"/>
      <c r="BV297" s="233"/>
      <c r="BW297" s="233"/>
      <c r="BX297" s="233"/>
      <c r="BY297" s="233"/>
      <c r="BZ297" s="233"/>
      <c r="CA297" s="233"/>
      <c r="CB297" s="233"/>
      <c r="CC297" s="233"/>
      <c r="CD297" s="233"/>
      <c r="CE297" s="233"/>
    </row>
    <row r="298" spans="1:83" s="234" customFormat="1" ht="15" customHeight="1">
      <c r="A298" s="63"/>
      <c r="B298" s="63"/>
      <c r="C298" s="1234"/>
      <c r="D298" s="1104"/>
      <c r="E298" s="1154"/>
      <c r="F298" s="219"/>
      <c r="G298" s="220"/>
      <c r="H298" s="127" t="s">
        <v>385</v>
      </c>
      <c r="I298" s="220"/>
      <c r="J298" s="220"/>
      <c r="K298" s="236"/>
      <c r="L298" s="235"/>
      <c r="M298" s="173"/>
      <c r="N298" s="173"/>
      <c r="O298" s="173"/>
      <c r="P298" s="173"/>
      <c r="Q298" s="182"/>
      <c r="R298" s="173"/>
      <c r="S298" s="158"/>
      <c r="T298" s="158"/>
      <c r="U298" s="217"/>
      <c r="V298" s="158"/>
      <c r="W298" s="158"/>
      <c r="X298" s="158"/>
      <c r="Y298" s="233"/>
      <c r="Z298" s="233"/>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c r="AU298" s="197"/>
      <c r="AV298" s="197"/>
      <c r="AW298" s="197"/>
      <c r="AX298" s="197"/>
      <c r="AY298" s="197"/>
      <c r="AZ298" s="197"/>
      <c r="BA298" s="197"/>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c r="BV298" s="233"/>
      <c r="BW298" s="233"/>
      <c r="BX298" s="233"/>
      <c r="BY298" s="233"/>
      <c r="BZ298" s="233"/>
      <c r="CA298" s="233"/>
      <c r="CB298" s="233"/>
      <c r="CC298" s="233"/>
      <c r="CD298" s="233"/>
      <c r="CE298" s="233"/>
    </row>
    <row r="299" spans="1:83" s="230" customFormat="1" ht="15">
      <c r="Q299" s="237"/>
      <c r="U299" s="231"/>
    </row>
    <row r="300" spans="1:83" s="230" customFormat="1" ht="15">
      <c r="A300" s="35" t="s">
        <v>388</v>
      </c>
      <c r="B300" s="35"/>
      <c r="C300" s="35"/>
      <c r="D300" s="35"/>
      <c r="E300" s="35"/>
      <c r="F300" s="35"/>
      <c r="G300" s="35"/>
      <c r="H300" s="35"/>
      <c r="I300" s="35"/>
      <c r="J300" s="35"/>
      <c r="K300" s="35"/>
      <c r="L300" s="35"/>
      <c r="M300" s="35"/>
      <c r="N300" s="35"/>
      <c r="O300" s="35"/>
      <c r="P300" s="35"/>
      <c r="Q300" s="238"/>
      <c r="R300" s="35"/>
      <c r="S300" s="35"/>
      <c r="T300" s="35"/>
      <c r="U300" s="229"/>
      <c r="V300" s="35"/>
      <c r="W300" s="35"/>
    </row>
    <row r="301" spans="1:83" s="230" customFormat="1" ht="15">
      <c r="F301" s="328"/>
      <c r="G301" s="328"/>
      <c r="H301" s="328"/>
      <c r="I301" s="328"/>
      <c r="J301" s="328"/>
      <c r="K301" s="328"/>
      <c r="L301" s="328"/>
      <c r="Q301" s="237"/>
      <c r="U301" s="231"/>
    </row>
    <row r="302" spans="1:83" s="234" customFormat="1" ht="15" customHeight="1">
      <c r="A302" s="63"/>
      <c r="B302" s="158" t="s">
        <v>387</v>
      </c>
      <c r="C302" s="1235"/>
      <c r="D302" s="218"/>
      <c r="E302" s="419"/>
      <c r="F302" s="1236"/>
      <c r="G302" s="1104">
        <v>0</v>
      </c>
      <c r="H302" s="1233"/>
      <c r="I302" s="219"/>
      <c r="J302" s="364" t="s">
        <v>501</v>
      </c>
      <c r="K302" s="127"/>
      <c r="L302" s="235"/>
      <c r="M302" s="182">
        <f>mergeValue(H302)</f>
        <v>0</v>
      </c>
      <c r="N302" s="173"/>
      <c r="O302" s="173"/>
      <c r="P302" s="173"/>
      <c r="Q302" s="173"/>
      <c r="R302" s="182" t="str">
        <f>K302&amp;"("&amp;L302&amp;")"</f>
        <v>()</v>
      </c>
      <c r="S302" s="158"/>
      <c r="T302" s="158"/>
      <c r="U302" s="217"/>
      <c r="V302" s="158"/>
      <c r="W302" s="158"/>
      <c r="X302" s="158"/>
      <c r="Y302" s="233"/>
      <c r="Z302" s="233"/>
      <c r="AA302" s="197"/>
      <c r="AB302" s="197"/>
      <c r="AC302" s="197"/>
      <c r="AD302" s="197"/>
      <c r="AE302" s="197"/>
      <c r="AF302" s="197"/>
      <c r="AG302" s="197"/>
      <c r="AH302" s="197"/>
      <c r="AI302" s="197"/>
      <c r="AJ302" s="197"/>
      <c r="AK302" s="197"/>
      <c r="AL302" s="197"/>
      <c r="AM302" s="197"/>
      <c r="AN302" s="197"/>
      <c r="AO302" s="197"/>
      <c r="AP302" s="197"/>
      <c r="AQ302" s="197"/>
      <c r="AR302" s="197"/>
      <c r="AS302" s="197"/>
      <c r="AT302" s="197"/>
      <c r="AU302" s="197"/>
      <c r="AV302" s="197"/>
      <c r="AW302" s="197"/>
      <c r="AX302" s="197"/>
      <c r="AY302" s="197"/>
      <c r="AZ302" s="197"/>
      <c r="BA302" s="197"/>
      <c r="BB302" s="197"/>
      <c r="BC302" s="197"/>
      <c r="BD302" s="197"/>
      <c r="BE302" s="197"/>
      <c r="BF302" s="197"/>
      <c r="BG302" s="197"/>
      <c r="BH302" s="197"/>
      <c r="BI302" s="197"/>
      <c r="BJ302" s="197"/>
      <c r="BK302" s="197"/>
      <c r="BL302" s="197"/>
      <c r="BM302" s="197"/>
      <c r="BN302" s="197"/>
      <c r="BO302" s="197"/>
      <c r="BP302" s="197"/>
      <c r="BQ302" s="197"/>
      <c r="BR302" s="197"/>
      <c r="BS302" s="197"/>
      <c r="BT302" s="197"/>
      <c r="BU302" s="197"/>
      <c r="BV302" s="233"/>
      <c r="BW302" s="233"/>
      <c r="BX302" s="233"/>
      <c r="BY302" s="233"/>
      <c r="BZ302" s="233"/>
      <c r="CA302" s="233"/>
      <c r="CB302" s="233"/>
      <c r="CC302" s="233"/>
      <c r="CD302" s="233"/>
      <c r="CE302" s="233"/>
    </row>
    <row r="303" spans="1:83" s="234" customFormat="1" ht="15" customHeight="1">
      <c r="A303" s="63"/>
      <c r="B303" s="63"/>
      <c r="C303" s="1235"/>
      <c r="D303" s="218"/>
      <c r="E303" s="419"/>
      <c r="F303" s="1236"/>
      <c r="G303" s="1104"/>
      <c r="H303" s="1233"/>
      <c r="I303" s="220"/>
      <c r="J303" s="220"/>
      <c r="K303" s="127" t="s">
        <v>3</v>
      </c>
      <c r="L303" s="235"/>
      <c r="M303" s="173"/>
      <c r="N303" s="173"/>
      <c r="O303" s="173"/>
      <c r="P303" s="173"/>
      <c r="Q303" s="182"/>
      <c r="R303" s="173"/>
      <c r="S303" s="158"/>
      <c r="T303" s="158"/>
      <c r="U303" s="217"/>
      <c r="V303" s="158"/>
      <c r="W303" s="158"/>
      <c r="X303" s="158"/>
      <c r="Y303" s="233"/>
      <c r="Z303" s="233"/>
      <c r="AA303" s="197"/>
      <c r="AB303" s="197"/>
      <c r="AC303" s="197"/>
      <c r="AD303" s="197"/>
      <c r="AE303" s="197"/>
      <c r="AF303" s="197"/>
      <c r="AG303" s="197"/>
      <c r="AH303" s="197"/>
      <c r="AI303" s="197"/>
      <c r="AJ303" s="197"/>
      <c r="AK303" s="197"/>
      <c r="AL303" s="197"/>
      <c r="AM303" s="197"/>
      <c r="AN303" s="197"/>
      <c r="AO303" s="197"/>
      <c r="AP303" s="197"/>
      <c r="AQ303" s="197"/>
      <c r="AR303" s="197"/>
      <c r="AS303" s="197"/>
      <c r="AT303" s="197"/>
      <c r="AU303" s="197"/>
      <c r="AV303" s="197"/>
      <c r="AW303" s="197"/>
      <c r="AX303" s="197"/>
      <c r="AY303" s="197"/>
      <c r="AZ303" s="197"/>
      <c r="BA303" s="197"/>
      <c r="BB303" s="197"/>
      <c r="BC303" s="197"/>
      <c r="BD303" s="197"/>
      <c r="BE303" s="197"/>
      <c r="BF303" s="197"/>
      <c r="BG303" s="197"/>
      <c r="BH303" s="197"/>
      <c r="BI303" s="197"/>
      <c r="BJ303" s="197"/>
      <c r="BK303" s="197"/>
      <c r="BL303" s="197"/>
      <c r="BM303" s="197"/>
      <c r="BN303" s="197"/>
      <c r="BO303" s="197"/>
      <c r="BP303" s="197"/>
      <c r="BQ303" s="197"/>
      <c r="BR303" s="197"/>
      <c r="BS303" s="197"/>
      <c r="BT303" s="197"/>
      <c r="BU303" s="197"/>
      <c r="BV303" s="233"/>
      <c r="BW303" s="233"/>
      <c r="BX303" s="233"/>
      <c r="BY303" s="233"/>
      <c r="BZ303" s="233"/>
      <c r="CA303" s="233"/>
      <c r="CB303" s="233"/>
      <c r="CC303" s="233"/>
      <c r="CD303" s="233"/>
      <c r="CE303" s="233"/>
    </row>
    <row r="304" spans="1:83" s="230" customFormat="1" ht="15">
      <c r="Q304" s="237"/>
      <c r="U304" s="231"/>
    </row>
    <row r="305" spans="1:83" s="230" customFormat="1" ht="15">
      <c r="A305" s="35" t="s">
        <v>389</v>
      </c>
      <c r="B305" s="35"/>
      <c r="C305" s="35"/>
      <c r="D305" s="35"/>
      <c r="E305" s="35"/>
      <c r="F305" s="35"/>
      <c r="G305" s="35"/>
      <c r="H305" s="35"/>
      <c r="I305" s="35"/>
      <c r="J305" s="35"/>
      <c r="K305" s="35"/>
      <c r="L305" s="35"/>
      <c r="M305" s="35"/>
      <c r="N305" s="35"/>
      <c r="O305" s="35"/>
      <c r="P305" s="35"/>
      <c r="Q305" s="238"/>
      <c r="R305" s="35"/>
      <c r="S305" s="35"/>
      <c r="T305" s="35"/>
      <c r="U305" s="229"/>
      <c r="V305" s="35"/>
      <c r="W305" s="35"/>
    </row>
    <row r="306" spans="1:83" s="230" customFormat="1" ht="15">
      <c r="Q306" s="237"/>
      <c r="U306" s="231"/>
    </row>
    <row r="307" spans="1:83" s="234" customFormat="1" ht="15" customHeight="1">
      <c r="A307" s="63"/>
      <c r="B307" s="158" t="s">
        <v>387</v>
      </c>
      <c r="C307" s="368"/>
      <c r="D307" s="230"/>
      <c r="E307" s="420"/>
      <c r="F307" s="230"/>
      <c r="G307" s="230"/>
      <c r="H307" s="230"/>
      <c r="I307" s="191"/>
      <c r="J307" s="160">
        <v>0</v>
      </c>
      <c r="K307" s="367"/>
      <c r="L307" s="216"/>
      <c r="M307" s="182">
        <f>mergeValue(H307)</f>
        <v>0</v>
      </c>
      <c r="N307" s="173"/>
      <c r="O307" s="173"/>
      <c r="P307" s="173"/>
      <c r="Q307" s="173"/>
      <c r="R307" s="182" t="str">
        <f>K307&amp;" ("&amp;L307&amp;")"</f>
        <v xml:space="preserve"> ()</v>
      </c>
      <c r="S307" s="158"/>
      <c r="T307" s="158"/>
      <c r="U307" s="217"/>
      <c r="V307" s="158"/>
      <c r="W307" s="158"/>
      <c r="X307" s="158"/>
      <c r="Y307" s="233"/>
      <c r="Z307" s="233"/>
      <c r="AA307" s="197"/>
      <c r="AB307" s="197"/>
      <c r="AC307" s="197"/>
      <c r="AD307" s="197"/>
      <c r="AE307" s="197"/>
      <c r="AF307" s="197"/>
      <c r="AG307" s="197"/>
      <c r="AH307" s="197"/>
      <c r="AI307" s="197"/>
      <c r="AJ307" s="197"/>
      <c r="AK307" s="197"/>
      <c r="AL307" s="197"/>
      <c r="AM307" s="197"/>
      <c r="AN307" s="197"/>
      <c r="AO307" s="197"/>
      <c r="AP307" s="197"/>
      <c r="AQ307" s="197"/>
      <c r="AR307" s="197"/>
      <c r="AS307" s="197"/>
      <c r="AT307" s="197"/>
      <c r="AU307" s="197"/>
      <c r="AV307" s="197"/>
      <c r="AW307" s="197"/>
      <c r="AX307" s="197"/>
      <c r="AY307" s="197"/>
      <c r="AZ307" s="197"/>
      <c r="BA307" s="197"/>
      <c r="BB307" s="197"/>
      <c r="BC307" s="197"/>
      <c r="BD307" s="197"/>
      <c r="BE307" s="197"/>
      <c r="BF307" s="197"/>
      <c r="BG307" s="197"/>
      <c r="BH307" s="197"/>
      <c r="BI307" s="197"/>
      <c r="BJ307" s="197"/>
      <c r="BK307" s="197"/>
      <c r="BL307" s="197"/>
      <c r="BM307" s="197"/>
      <c r="BN307" s="197"/>
      <c r="BO307" s="197"/>
      <c r="BP307" s="197"/>
      <c r="BQ307" s="197"/>
      <c r="BR307" s="197"/>
      <c r="BS307" s="197"/>
      <c r="BT307" s="197"/>
      <c r="BU307" s="197"/>
      <c r="BV307" s="233"/>
      <c r="BW307" s="233"/>
      <c r="BX307" s="233"/>
      <c r="BY307" s="233"/>
      <c r="BZ307" s="233"/>
      <c r="CA307" s="233"/>
      <c r="CB307" s="233"/>
      <c r="CC307" s="233"/>
      <c r="CD307" s="233"/>
      <c r="CE307" s="233"/>
    </row>
    <row r="309" spans="1:83" ht="11.25"/>
    <row r="310" spans="1:83" s="35" customFormat="1" ht="11.25">
      <c r="A310" s="35" t="s">
        <v>435</v>
      </c>
    </row>
    <row r="311" spans="1:83" ht="11.25"/>
    <row r="312" spans="1:83" s="36" customFormat="1" ht="20.100000000000001" customHeight="1">
      <c r="A312" s="70"/>
      <c r="B312" s="158"/>
      <c r="C312" s="60"/>
      <c r="D312" s="159"/>
      <c r="E312" s="261"/>
      <c r="F312" s="257"/>
      <c r="G312" s="262"/>
      <c r="I312" s="182"/>
      <c r="J312" s="182"/>
    </row>
    <row r="313" spans="1:83" ht="11.25"/>
    <row r="314" spans="1:83" ht="11.25"/>
    <row r="315" spans="1:83" s="35" customFormat="1" ht="11.25">
      <c r="A315" s="35" t="s">
        <v>450</v>
      </c>
    </row>
    <row r="316" spans="1:83" ht="11.25"/>
    <row r="317" spans="1:83" s="36" customFormat="1" ht="20.100000000000001" customHeight="1">
      <c r="A317" s="254"/>
      <c r="B317" s="158"/>
      <c r="C317" s="60"/>
      <c r="D317" s="159"/>
      <c r="E317" s="265"/>
      <c r="F317" s="264" t="s">
        <v>440</v>
      </c>
      <c r="G317" s="264" t="s">
        <v>440</v>
      </c>
      <c r="H317" s="283"/>
      <c r="I317" s="182"/>
      <c r="K317" s="182"/>
      <c r="L317" s="182"/>
    </row>
    <row r="318" spans="1:83" ht="11.25"/>
    <row r="319" spans="1:83" ht="11.25"/>
    <row r="320" spans="1:83" s="35" customFormat="1" ht="11.25">
      <c r="A320" s="35" t="s">
        <v>451</v>
      </c>
    </row>
    <row r="321" spans="1:12" ht="11.25"/>
    <row r="322" spans="1:12" s="36" customFormat="1" ht="20.100000000000001" customHeight="1">
      <c r="A322" s="254"/>
      <c r="B322" s="158"/>
      <c r="C322" s="60"/>
      <c r="D322" s="159"/>
      <c r="E322" s="265"/>
      <c r="F322" s="264" t="s">
        <v>440</v>
      </c>
      <c r="G322" s="383"/>
      <c r="H322" s="264" t="s">
        <v>440</v>
      </c>
      <c r="I322" s="182"/>
      <c r="K322" s="182"/>
      <c r="L322" s="182"/>
    </row>
    <row r="323" spans="1:12" ht="11.25"/>
    <row r="324" spans="1:12" ht="11.25"/>
    <row r="325" spans="1:12" s="35" customFormat="1" ht="11.25">
      <c r="A325" s="35" t="s">
        <v>452</v>
      </c>
    </row>
    <row r="326" spans="1:12" ht="11.25"/>
    <row r="327" spans="1:12" s="36" customFormat="1" ht="20.100000000000001" customHeight="1">
      <c r="A327" s="254"/>
      <c r="B327" s="158"/>
      <c r="C327" s="60"/>
      <c r="D327" s="159"/>
      <c r="E327" s="272">
        <f>E326</f>
        <v>0</v>
      </c>
      <c r="F327" s="264" t="s">
        <v>440</v>
      </c>
      <c r="G327" s="383"/>
      <c r="H327" s="264" t="s">
        <v>440</v>
      </c>
      <c r="I327" s="182"/>
      <c r="K327" s="182"/>
      <c r="L327" s="182"/>
    </row>
    <row r="328" spans="1:12" s="36" customFormat="1" ht="14.25">
      <c r="A328" s="254"/>
      <c r="B328" s="158"/>
      <c r="C328" s="60"/>
      <c r="D328" s="74"/>
      <c r="E328" s="273"/>
      <c r="F328" s="274"/>
      <c r="G328"/>
      <c r="H328" s="274"/>
      <c r="I328" s="182"/>
      <c r="K328" s="182"/>
      <c r="L328" s="182"/>
    </row>
    <row r="330" spans="1:12" s="35" customFormat="1" ht="11.25">
      <c r="A330" s="35" t="s">
        <v>453</v>
      </c>
    </row>
    <row r="331" spans="1:12" ht="11.25"/>
    <row r="332" spans="1:12" s="36" customFormat="1" ht="20.100000000000001" customHeight="1">
      <c r="A332" s="254"/>
      <c r="B332" s="158"/>
      <c r="C332" s="60"/>
      <c r="D332" s="159"/>
      <c r="E332" s="272">
        <f>E331</f>
        <v>0</v>
      </c>
      <c r="F332" s="264" t="s">
        <v>440</v>
      </c>
      <c r="G332" s="275"/>
      <c r="H332" s="264" t="s">
        <v>440</v>
      </c>
      <c r="I332" s="182"/>
      <c r="K332" s="182"/>
      <c r="L332" s="182"/>
    </row>
    <row r="335" spans="1:12" s="35" customFormat="1" ht="17.100000000000001" customHeight="1">
      <c r="A335" s="35" t="s">
        <v>489</v>
      </c>
    </row>
    <row r="337" spans="1:20" s="162" customFormat="1" ht="409.5">
      <c r="A337" s="1150">
        <v>1</v>
      </c>
      <c r="B337" s="184"/>
      <c r="C337" s="184"/>
      <c r="D337" s="184"/>
      <c r="F337" s="304" t="str">
        <f>"2." &amp;mergeValue(A337)</f>
        <v>2.1</v>
      </c>
      <c r="G337" s="386" t="s">
        <v>476</v>
      </c>
      <c r="H337" s="286"/>
      <c r="I337" s="167" t="s">
        <v>569</v>
      </c>
      <c r="J337" s="303"/>
      <c r="K337" s="184"/>
      <c r="L337" s="184"/>
      <c r="M337" s="184"/>
      <c r="N337" s="184"/>
      <c r="O337" s="184"/>
      <c r="P337" s="184"/>
      <c r="Q337" s="184"/>
      <c r="R337" s="184"/>
      <c r="S337" s="184"/>
      <c r="T337" s="184"/>
    </row>
    <row r="338" spans="1:20" s="162" customFormat="1" ht="90">
      <c r="A338" s="1150"/>
      <c r="B338" s="184"/>
      <c r="C338" s="184"/>
      <c r="D338" s="184"/>
      <c r="F338" s="304" t="str">
        <f>"3." &amp;mergeValue(A338)</f>
        <v>3.1</v>
      </c>
      <c r="G338" s="386" t="s">
        <v>477</v>
      </c>
      <c r="H338" s="286"/>
      <c r="I338" s="167" t="s">
        <v>568</v>
      </c>
      <c r="J338" s="303"/>
      <c r="K338" s="184"/>
      <c r="L338" s="184"/>
      <c r="M338" s="184"/>
      <c r="N338" s="184"/>
      <c r="O338" s="184"/>
      <c r="P338" s="184"/>
      <c r="Q338" s="184"/>
      <c r="R338" s="184"/>
      <c r="S338" s="184"/>
      <c r="T338" s="184"/>
    </row>
    <row r="339" spans="1:20" s="162" customFormat="1" ht="45">
      <c r="A339" s="1150"/>
      <c r="B339" s="184"/>
      <c r="C339" s="184"/>
      <c r="D339" s="184"/>
      <c r="F339" s="304" t="str">
        <f>"4."&amp;mergeValue(A339)</f>
        <v>4.1</v>
      </c>
      <c r="G339" s="386" t="s">
        <v>478</v>
      </c>
      <c r="H339" s="287" t="s">
        <v>440</v>
      </c>
      <c r="I339" s="167"/>
      <c r="J339" s="303"/>
      <c r="K339" s="184"/>
      <c r="L339" s="184"/>
      <c r="M339" s="184"/>
      <c r="N339" s="184"/>
      <c r="O339" s="184"/>
      <c r="P339" s="184"/>
      <c r="Q339" s="184"/>
      <c r="R339" s="184"/>
      <c r="S339" s="184"/>
      <c r="T339" s="184"/>
    </row>
    <row r="340" spans="1:20" s="162" customFormat="1" ht="101.25">
      <c r="A340" s="1150"/>
      <c r="B340" s="1150">
        <v>1</v>
      </c>
      <c r="C340" s="311"/>
      <c r="D340" s="311"/>
      <c r="F340" s="304" t="str">
        <f>"4."&amp;mergeValue(A340) &amp;"."&amp;mergeValue(B340)</f>
        <v>4.1.1</v>
      </c>
      <c r="G340" s="293" t="s">
        <v>571</v>
      </c>
      <c r="H340" s="286" t="str">
        <f>IF(region_name="","",region_name)</f>
        <v>Ханты-Мансийский автономный округ</v>
      </c>
      <c r="I340" s="167" t="s">
        <v>481</v>
      </c>
      <c r="J340" s="303"/>
      <c r="K340" s="184"/>
      <c r="L340" s="184"/>
      <c r="M340" s="184"/>
      <c r="N340" s="184"/>
      <c r="O340" s="184"/>
      <c r="P340" s="184"/>
      <c r="Q340" s="184"/>
      <c r="R340" s="184"/>
      <c r="S340" s="184"/>
      <c r="T340" s="184"/>
    </row>
    <row r="341" spans="1:20" s="162" customFormat="1" ht="191.25">
      <c r="A341" s="1150"/>
      <c r="B341" s="1150"/>
      <c r="C341" s="1150">
        <v>1</v>
      </c>
      <c r="D341" s="311"/>
      <c r="F341" s="304" t="str">
        <f>"4."&amp;mergeValue(A341) &amp;"."&amp;mergeValue(B341)&amp;"."&amp;mergeValue(C341)</f>
        <v>4.1.1.1</v>
      </c>
      <c r="G341" s="310" t="s">
        <v>479</v>
      </c>
      <c r="H341" s="286"/>
      <c r="I341" s="167" t="s">
        <v>482</v>
      </c>
      <c r="J341" s="303"/>
      <c r="K341" s="184"/>
      <c r="L341" s="184"/>
      <c r="M341" s="184"/>
      <c r="N341" s="184"/>
      <c r="O341" s="184"/>
      <c r="P341" s="184"/>
      <c r="Q341" s="184"/>
      <c r="R341" s="184"/>
      <c r="S341" s="184"/>
      <c r="T341" s="184"/>
    </row>
    <row r="342" spans="1:20" s="162" customFormat="1" ht="33.75" customHeight="1">
      <c r="A342" s="1150"/>
      <c r="B342" s="1150"/>
      <c r="C342" s="1150"/>
      <c r="D342" s="311">
        <v>1</v>
      </c>
      <c r="F342" s="304" t="str">
        <f>"4."&amp;mergeValue(A342) &amp;"."&amp;mergeValue(B342)&amp;"."&amp;mergeValue(C342)&amp;"."&amp;mergeValue(D342)</f>
        <v>4.1.1.1.1</v>
      </c>
      <c r="G342" s="389" t="s">
        <v>480</v>
      </c>
      <c r="H342" s="286"/>
      <c r="I342" s="1151" t="s">
        <v>570</v>
      </c>
      <c r="J342" s="303"/>
      <c r="K342" s="184"/>
      <c r="L342" s="184"/>
      <c r="M342" s="184"/>
      <c r="N342" s="184"/>
      <c r="O342" s="184"/>
      <c r="P342" s="184"/>
      <c r="Q342" s="184"/>
      <c r="R342" s="184"/>
      <c r="S342" s="184"/>
      <c r="T342" s="184"/>
    </row>
    <row r="343" spans="1:20" s="162" customFormat="1" ht="18.75">
      <c r="A343" s="1150"/>
      <c r="B343" s="1150"/>
      <c r="C343" s="1150"/>
      <c r="D343" s="311"/>
      <c r="F343" s="393"/>
      <c r="G343" s="394" t="s">
        <v>3</v>
      </c>
      <c r="H343" s="395"/>
      <c r="I343" s="1151"/>
      <c r="J343" s="303"/>
      <c r="K343" s="184"/>
      <c r="L343" s="184"/>
      <c r="M343" s="184"/>
      <c r="N343" s="184"/>
      <c r="O343" s="184"/>
      <c r="P343" s="184"/>
      <c r="Q343" s="184"/>
      <c r="R343" s="184"/>
      <c r="S343" s="184"/>
      <c r="T343" s="184"/>
    </row>
    <row r="344" spans="1:20" s="162" customFormat="1" ht="18.75">
      <c r="A344" s="1150"/>
      <c r="B344" s="1150"/>
      <c r="C344" s="311"/>
      <c r="D344" s="311"/>
      <c r="F344" s="307"/>
      <c r="G344" s="121" t="s">
        <v>385</v>
      </c>
      <c r="H344" s="308"/>
      <c r="I344" s="309"/>
      <c r="J344" s="303"/>
      <c r="K344" s="184"/>
      <c r="L344" s="184"/>
      <c r="M344" s="184"/>
      <c r="N344" s="184"/>
      <c r="O344" s="184"/>
      <c r="P344" s="184"/>
      <c r="Q344" s="184"/>
      <c r="R344" s="184"/>
      <c r="S344" s="184"/>
      <c r="T344" s="184"/>
    </row>
    <row r="345" spans="1:20" s="162" customFormat="1" ht="18.75">
      <c r="A345" s="1150"/>
      <c r="B345" s="184"/>
      <c r="C345" s="184"/>
      <c r="D345" s="184"/>
      <c r="F345" s="307"/>
      <c r="G345" s="127" t="s">
        <v>488</v>
      </c>
      <c r="H345" s="308"/>
      <c r="I345" s="309"/>
      <c r="J345" s="303"/>
      <c r="K345" s="184"/>
      <c r="L345" s="184"/>
      <c r="M345" s="184"/>
      <c r="N345" s="184"/>
      <c r="O345" s="184"/>
      <c r="P345" s="184"/>
      <c r="Q345" s="184"/>
      <c r="R345" s="184"/>
      <c r="S345" s="184"/>
      <c r="T345" s="184"/>
    </row>
    <row r="346" spans="1:20" s="162" customFormat="1" ht="18.75">
      <c r="A346" s="184"/>
      <c r="B346" s="184"/>
      <c r="C346" s="184"/>
      <c r="D346" s="184"/>
      <c r="F346" s="307"/>
      <c r="G346" s="137" t="s">
        <v>487</v>
      </c>
      <c r="H346" s="308"/>
      <c r="I346" s="309"/>
      <c r="J346" s="303"/>
      <c r="K346" s="184"/>
      <c r="L346" s="184"/>
      <c r="M346" s="184"/>
      <c r="N346" s="184"/>
      <c r="O346" s="184"/>
      <c r="P346" s="184"/>
      <c r="Q346" s="184"/>
      <c r="R346" s="184"/>
      <c r="S346" s="184"/>
      <c r="T346" s="184"/>
    </row>
  </sheetData>
  <sheetProtection formatColumns="0" formatRows="0"/>
  <dataConsolidate/>
  <mergeCells count="329">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CV244:CV246"/>
    <mergeCell ref="R244:R245"/>
    <mergeCell ref="S244:S245"/>
    <mergeCell ref="T244:T245"/>
    <mergeCell ref="U244:U245"/>
    <mergeCell ref="T226:T227"/>
    <mergeCell ref="W226:W228"/>
    <mergeCell ref="U226:U227"/>
    <mergeCell ref="Y244:Y245"/>
    <mergeCell ref="Z244:Z245"/>
    <mergeCell ref="AA244:AA245"/>
    <mergeCell ref="AB244:AB245"/>
    <mergeCell ref="AT244:AT245"/>
    <mergeCell ref="AU244:AU245"/>
    <mergeCell ref="AV244:AV245"/>
    <mergeCell ref="AW244:AW245"/>
    <mergeCell ref="AM244:AM245"/>
    <mergeCell ref="AN244:AN245"/>
    <mergeCell ref="AO244:AO245"/>
    <mergeCell ref="AP244:AP245"/>
    <mergeCell ref="AF244:AF245"/>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 ref="AG244:AG245"/>
    <mergeCell ref="AH244:AH245"/>
    <mergeCell ref="AI244:AI245"/>
    <mergeCell ref="BQ244:BQ245"/>
    <mergeCell ref="BR244:BR245"/>
    <mergeCell ref="BH244:BH245"/>
    <mergeCell ref="BI244:BI245"/>
    <mergeCell ref="BJ244:BJ245"/>
    <mergeCell ref="BK244:BK245"/>
    <mergeCell ref="BA244:BA245"/>
    <mergeCell ref="BB244:BB245"/>
    <mergeCell ref="BC244:BC245"/>
    <mergeCell ref="BD244:BD245"/>
    <mergeCell ref="CQ244:CQ245"/>
    <mergeCell ref="CR244:CR245"/>
    <mergeCell ref="CS244:CS245"/>
    <mergeCell ref="CT244:CT245"/>
    <mergeCell ref="O238:CU238"/>
    <mergeCell ref="O239:CU239"/>
    <mergeCell ref="O240:CU240"/>
    <mergeCell ref="O241:CU241"/>
    <mergeCell ref="O242:CU242"/>
    <mergeCell ref="O243:CU243"/>
    <mergeCell ref="CJ244:CJ245"/>
    <mergeCell ref="CK244:CK245"/>
    <mergeCell ref="CL244:CL245"/>
    <mergeCell ref="CM244:CM245"/>
    <mergeCell ref="CC244:CC245"/>
    <mergeCell ref="CD244:CD245"/>
    <mergeCell ref="CE244:CE245"/>
    <mergeCell ref="CF244:CF245"/>
    <mergeCell ref="BV244:BV245"/>
    <mergeCell ref="BW244:BW245"/>
    <mergeCell ref="BX244:BX245"/>
    <mergeCell ref="BY244:BY245"/>
    <mergeCell ref="BO244:BO245"/>
    <mergeCell ref="BP244:BP245"/>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ZD238:WZD245 WPH238:WPH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MR238:MR245 WN238:WN245 AGJ238:AGJ245 AQF238:AQF245 BAB238:BAB245 BJX238:BJX245 BTT238:BTT245 CDP238:CDP245 CNL238:CNL245 CXH238:CXH245 DHD238:DHD245 DQZ238:DQZ245 EAV238:EAV245 EKR238:EKR245 EUN238:EUN245 FEJ238:FEJ245 FOF238:FOF245 FYB238:FYB245 GHX238:GHX245 GRT238:GRT245 HBP238:HBP245 HLL238:HLL245 HVH238:HVH245 IFD238:IFD245 IOZ238:IOZ245 IYV238:IYV245 JIR238:JIR245 JSN238:JSN245 KCJ238:KCJ245 KMF238:KMF245 KWB238:KWB245 LFX238:LFX245 LPT238:LPT245 LZP238:LZP245 MJL238:MJL245 MTH238:MTH245 NDD238:NDD245 NMZ238:NMZ245 NWV238:NWV245 OGR238:OGR245 OQN238:OQN245 PAJ238:PAJ245 PKF238:PKF245 PUB238:PUB245 QDX238:QDX245 QNT238:QNT245 QXP238:QXP245 RHL238:RHL245 RRH238:RRH245 SBD238:SBD245 SKZ238:SKZ245 SUV238:SUV245 TER238:TER245 TON238:TON245 TYJ238:TYJ245 UIF238:UIF245 USB238:USB245 VBX238:VBX245 VLT238:VLT245 VVP238:VVP245 WFL238:WFL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O244 V244 AC244 AJ244 AQ244 AX244 BE244 BL244 BS244 BZ244 CG244 CN244">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MN244 S244 WZB244 WPF244 WFJ244 VVN244 VLR244 VBV244 URZ244 UID244 TYH244 TOL244 TEP244 SUT244 SKX244 SBB244 RRF244 RHJ244 QXN244 QNR244 QDV244 PTZ244 PKD244 PAH244 OQL244 OGP244 NWT244 NMX244 NDB244 MTF244 MJJ244 LZN244 LPR244 LFV244 KVZ244 KMD244 KCH244 JSL244 JIP244 IYT244 IOX244 IFB244 HVF244 HLJ244 HBN244 GRR244 GHV244 FXZ244 FOD244 FEH244 EUL244 EKP244 EAT244 DQX244 DHB244 CXF244 CNJ244 CDN244 BTR244 BJV244 AZZ244 AQD244 AGH244 WL244 WJ244 MP244 WYZ244 WPD244 WFH244 VVL244 VLP244 VBT244 URX244 UIB244 TYF244 TOJ244 TEN244 SUR244 SKV244 SAZ244 RRD244 RHH244 QXL244 QNP244 QDT244 PTX244 PKB244 PAF244 OQJ244 OGN244 NWR244 NMV244 NCZ244 MTD244 MJH244 LZL244 LPP244 LFT244 KVX244 KMB244 KCF244 JSJ244 JIN244 IYR244 IOV244 IEZ244 HVD244 HLH244 HBL244 GRP244 GHT244 FXX244 FOB244 FEF244 EUJ244 EKN244 EAR244 DQV244 DGZ244 CXD244 CNH244 CDL244 BTP244 BJT244 AZX244 AQB244 AGF244 S9:S10 S15:S16 U55 Z120 Z109:Z110 U167 V183 U91:U92 U244 Z244 AB244 AG244 AI244 AN244 AP244 AU244 AW244 BB244 BD244 BI244 BK244 BP244 BR244 BW244 BY244 CD244 CF244 CK244 CM244 CR244 CT24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ZA244 WPE244 WFI244 VVM244 VLQ244 VBU244 URY244 UIC244 TYG244 TOK244 TEO244 SUS244 SKW244 SBA244 RRE244 RHI244 QXM244 QNQ244 QDU244 PTY244 PKC244 PAG244 OQK244 OGO244 NWS244 NMW244 NDA244 MTE244 MJI244 LZM244 LPQ244 LFU244 KVY244 KMC244 KCG244 JSK244 JIO244 IYS244 IOW244 IFA244 HVE244 HLI244 HBM244 GRQ244 GHU244 FXY244 FOC244 FEG244 EUK244 EKO244 EAS244 DQW244 DHA244 CXE244 CNI244 CDM244 BTQ244 BJU244 AZY244 AQC244 AGG244 WK244 MO244 T244 WYY244 WPC244 WFG244 VVK244 VLO244 VBS244 URW244 UIA244 TYE244 TOI244 TEM244 SUQ244 SKU244 SAY244 RRC244 RHG244 QXK244 QNO244 QDS244 PTW244 PKA244 PAE244 OQI244 OGM244 NWQ244 NMU244 NCY244 MTC244 MJG244 LZK244 LPO244 LFS244 KVW244 KMA244 KCE244 JSI244 JIM244 IYQ244 IOU244 IEY244 HVC244 HLG244 HBK244 GRO244 GHS244 FXW244 FOA244 FEE244 EUI244 EKM244 EAQ244 DQU244 DGY244 CXC244 CNG244 CDK244 BTO244 BJS244 AZW244 AQA244 AGE244 WI244 MM244 Y244 AA244 AF244 AH244 AM244 AO244 AT244 AV244 BA244 BC244 BH244 BJ244 BO244 BQ244 BV244 BX244 CC244 CE244 CJ244 CL244 CQ244 CS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ML245 WH245 AGD245 APZ245 AZV245 BJR245 BTN245 CDJ245 CNF245 CXB245 DGX245 DQT245 EAP245 EKL245 EUH245 FED245 FNZ245 FXV245 GHR245 GRN245 HBJ245 HLF245 HVB245 IEX245 IOT245 IYP245 JIL245 JSH245 KCD245 KLZ245 KVV245 LFR245 LPN245 LZJ245 MJF245 MTB245 NCX245 NMT245 NWP245 OGL245 OQH245 PAD245 PJZ245 PTV245 QDR245 QNN245 QXJ245 RHF245 RRB245 SAX245 SKT245 SUP245 TEL245 TOH245 TYD245 UHZ245 URV245 VBR245 VLN245 VVJ245 WFF245 WPB245 WYX245 X245 AE245 AL245 AS245 AZ245 BG245 BN245 BU245 CB245 CI245 CP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FD243:WFK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VH243:VVO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VBP243:VBW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LL243:VLS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HX243:UIE243 WYV243:WZC243 WOZ243:WPG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RT243:USA243 MJ243:MQ243 WF243:WM243 AGB243:AGI243 APX243:AQE243 AZT243:BAA243 BJP243:BJW243 BTL243:BTS243 CDH243:CDO243 CND243:CNK243 CWZ243:CXG243 DGV243:DHC243 DQR243:DQY243 EAN243:EAU243 EKJ243:EKQ243 EUF243:EUM243 FEB243:FEI243 FNX243:FOE243 FXT243:FYA243 GHP243:GHW243 GRL243:GRS243 HBH243:HBO243 HLD243:HLK243 HUZ243:HVG243 IEV243:IFC243 IOR243:IOY243 IYN243:IYU243 JIJ243:JIQ243 JSF243:JSM243 KCB243:KCI243 KLX243:KME243 KVT243:KWA243 LFP243:LFW243 LPL243:LPS243 LZH243:LZO243 MJD243:MJK243 MSZ243:MTG243 NCV243:NDC243 NMR243:NMY243 NWN243:NWU243 OGJ243:OGQ243 OQF243:OQM243 PAB243:PAI243 PJX243:PKE243 PTT243:PUA243 QDP243:QDW243 QNL243:QNS243 QXH243:QXO243 RHD243:RHK243 RQZ243:RRG243 SAV243:SBC243 SKR243:SKY243 SUN243:SUU243 TEJ243:TEQ243 TOF243:TOM243 TYB243:TYI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MJ242 WF242 AGB242 APX242 AZT242 BJP242 BTL242 CDH242 CND242 CWZ242 DGV242 DQR242 EAN242 EKJ242 EUF242 FEB242 FNX242 FXT242 GHP242 GRL242 HBH242 HLD242 HUZ242 IEV242 IOR242 IYN242 JIJ242 JSF242 KCB242 KLX242 KVT242 LFP242 LPL242 LZH242 MJD242 MSZ242 NCV242 NMR242 NWN242 OGJ242 OQF242 PAB242 PJX242 PTT242 QDP242 QNL242 QXH242 RHD242 RQZ242 SAV242 SKR242 SUN242 TEJ242 TOF242 TYB242 UHX242 URT242 VBP242 VLL242 VVH242 WFD242 WOZ242 WYV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MH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WD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FZ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PV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ZR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YT244 WOX244 WFB244 VVF244 VLJ244 VBN244 URR244 UHV244 TXZ244 TOD244 TEH244 SUL244 SKP244 SAT244 RQX244 RHB244 QXF244 QNJ244 QDN244 PTR244 PJV244 OZZ244 OQD244 OGH244 NWL244 NMP244 NCT244 MSX244 MJB244 LZF244 LPJ244 LFN244 KVR244 KLV244 KBZ244 JSD244 JIH244 IYL244 IOP244 IET244 HUX244 HLB244 HBF244 GRJ244 GHN244 FXR244 FNV244 FDZ244 EUD244 EKH244 EAL244 DQP244 DGT244 CWX244 CNB244 CDF244 BTJ244 BJN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47:U253 V252:W252 AMV252:ANG253 MJA246:MJL251 MGB252:MGM253 AFY246:AGJ251 ACZ252:ADK253 GHM246:GHX251 GEN252:GEY253 MG246:MR251 JH252:JS253 LZE246:LZP251 LWF252:LWQ253 WC246:WN251 TD252:TO253 DGS246:DHD251 DDT252:DEE253 WYS246:WZD251 WVT252:WWE253 LPI246:LPT251 LMJ252:LMU253 WOW246:WPH251 WLX252:WMI253 FXQ246:FYB251 FUR252:FVC253 WFA246:WFL251 WCB252:WCM253 LFM246:LFX251 LCN252:LCY253 VVE246:VVP251 VSF252:VSQ253 BTI246:BTT251 BQJ252:BQU253 VLI246:VLT251 VIJ252:VIU253 KVQ246:KWB251 KSR252:KTC253 VBM246:VBX251 UYN252:UYY253 FNU246:FOF251 FKV252:FLG253 URQ246:USB251 UOR252:UPC253 KLU246:KMF251 KIV252:KJG253 UHU246:UIF251 UEV252:UFG253 CWW246:CXH251 CTX252:CUI253 TXY246:TYJ251 TUZ252:TVK253 KBY246:KCJ251 JYZ252:JZK253 TOC246:TON251 TLD252:TLO253 FDY246:FEJ251 FAZ252:FBK253 TEG246:TER251 TBH252:TBS253 JSC246:JSN251 JPD252:JPO253 SUK246:SUV251 SRL252:SRW253 AZQ246:BAB251 AWR252:AXC253 SKO246:SKZ251 SHP252:SIA253 JIG246:JIR251 JFH252:JFS253 SAS246:SBD251 RXT252:RYE253 EUC246:EUN251 ERD252:ERO253 RQW246:RRH251 RNX252:ROI253 IYK246:IYV251 IVL252:IVW253 RHA246:RHL251 REB252:REM253 CNA246:CNL251 CKB252:CKM253 QXE246:QXP251 QUF252:QUQ253 IOO246:IOZ251 ILP252:IMA253 QNI246:QNT251 QKJ252:QKU253 EKG246:EKR251 EHH252:EHS253 QDM246:QDX251 QAN252:QAY253 IES246:IFD251 IBT252:ICE253 PTQ246:PUB251 PQR252:PRC253 BJM246:BJX251 BGN252:BGY253 PJU246:PKF251 PGV252:PHG253 HUW246:HVH251 HRX252:HSI253 OZY246:PAJ251 OWZ252:OXK253 EAK246:EAV251 DXL252:DXW253 OQC246:OQN251 OND252:ONO253 HLA246:HLL251 HIB252:HIM253 OGG246:OGR251 ODH252:ODS253 CDE246:CDP251 CAF252:CAQ253 NWK246:NWV251 NTL252:NTW253 HBE246:HBP251 GYF252:GYQ253 NMO246:NMZ251 NJP252:NKA253 DQO246:DQZ251 DNP252:DOA253 NCS246:NDD251 MZT252:NAE253 GRI246:GRT251 GOJ252:GOU253 MSW246:MTH251 MPX252:MQI253 APU246:AQF251 L246:CU246 V247:CV251"/>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formula1>kind_of_cons</formula1>
    </dataValidation>
  </dataValidations>
  <pageMargins left="0.75" right="0.75" top="1" bottom="1" header="0.5" footer="0.5"/>
  <pageSetup paperSize="9" orientation="portrait" horizontalDpi="200" verticalDpi="200" r:id="rId1"/>
  <headerFooter alignWithMargins="0"/>
</worksheet>
</file>

<file path=xl/worksheets/sheet38.xml><?xml version="1.0" encoding="utf-8"?>
<worksheet xmlns="http://schemas.openxmlformats.org/spreadsheetml/2006/main" xmlns:r="http://schemas.openxmlformats.org/officeDocument/2006/relationships">
  <sheetPr codeName="TEHSHEET">
    <tabColor indexed="47"/>
  </sheetPr>
  <dimension ref="A1:BC87"/>
  <sheetViews>
    <sheetView showGridLines="0" zoomScaleNormal="100" workbookViewId="0"/>
  </sheetViews>
  <sheetFormatPr defaultRowHeight="11.25"/>
  <cols>
    <col min="1" max="1" width="32.5703125" style="7" customWidth="1"/>
    <col min="2" max="2" width="9.140625" style="114"/>
    <col min="3" max="3" width="9.140625" style="117"/>
    <col min="4" max="4" width="26.5703125" style="117" customWidth="1"/>
    <col min="5" max="6" width="26.5703125" style="56" customWidth="1"/>
    <col min="7" max="7" width="31.42578125" style="56" customWidth="1"/>
    <col min="8" max="8" width="40.85546875" style="56" customWidth="1"/>
    <col min="9" max="9" width="14.5703125" style="56" customWidth="1"/>
    <col min="10" max="10" width="26.85546875" style="56" customWidth="1"/>
    <col min="11" max="11" width="50" style="56" customWidth="1"/>
    <col min="12" max="13" width="10.7109375" style="56" customWidth="1"/>
    <col min="14" max="14" width="55.140625" style="56" customWidth="1"/>
    <col min="15" max="15" width="31.85546875" style="56" customWidth="1"/>
    <col min="16" max="16" width="23.85546875" style="56" customWidth="1"/>
    <col min="17" max="17" width="46.5703125" style="56" customWidth="1"/>
    <col min="18" max="18" width="24" style="56" bestFit="1" customWidth="1"/>
    <col min="19" max="19" width="20.5703125" style="56" customWidth="1"/>
    <col min="20" max="20" width="22" style="56" customWidth="1"/>
    <col min="21" max="22" width="26.42578125" style="56" customWidth="1"/>
    <col min="23" max="23" width="8.28515625" style="56" hidden="1" customWidth="1"/>
    <col min="24" max="24" width="59.7109375" style="56" customWidth="1"/>
    <col min="25" max="25" width="49.140625" style="56" customWidth="1"/>
    <col min="26" max="26" width="11.140625" style="56" customWidth="1"/>
    <col min="27" max="30" width="29" style="56" customWidth="1"/>
    <col min="31" max="31" width="9.140625" style="56"/>
    <col min="32" max="32" width="34.7109375" style="56" customWidth="1"/>
    <col min="33" max="33" width="9.140625" style="56"/>
    <col min="34" max="35" width="34.42578125" style="56" customWidth="1"/>
    <col min="36" max="36" width="9.140625" style="56"/>
    <col min="37" max="37" width="24.5703125" style="56" customWidth="1"/>
    <col min="38" max="38" width="9.140625" style="56"/>
    <col min="39" max="39" width="26.140625" style="56" customWidth="1"/>
    <col min="40" max="40" width="1.7109375" style="56" customWidth="1"/>
    <col min="41" max="41" width="9.140625" style="56"/>
    <col min="42" max="43" width="47.85546875" style="56" customWidth="1"/>
    <col min="44" max="44" width="1.7109375" style="56" customWidth="1"/>
    <col min="45" max="45" width="21.42578125" style="56" customWidth="1"/>
    <col min="46" max="46" width="1.7109375" style="56" customWidth="1"/>
    <col min="47" max="47" width="31.28515625" style="56" bestFit="1" customWidth="1"/>
    <col min="48" max="48" width="1.7109375" style="56" customWidth="1"/>
    <col min="49" max="50" width="9.140625" style="377"/>
    <col min="51" max="51" width="3.7109375" style="56" customWidth="1"/>
    <col min="52" max="52" width="20" style="56" customWidth="1"/>
    <col min="53" max="53" width="42.85546875" style="56" bestFit="1" customWidth="1"/>
    <col min="54" max="54" width="3.7109375" style="56" customWidth="1"/>
    <col min="55" max="55" width="55" style="56" customWidth="1"/>
    <col min="56" max="16384" width="9.140625" style="56"/>
  </cols>
  <sheetData>
    <row r="1" spans="1:55" s="113" customFormat="1" ht="43.5" customHeight="1">
      <c r="A1" s="120" t="s">
        <v>64</v>
      </c>
      <c r="B1" s="120" t="s">
        <v>347</v>
      </c>
      <c r="C1" s="120" t="s">
        <v>83</v>
      </c>
      <c r="D1" s="120" t="s">
        <v>80</v>
      </c>
      <c r="E1" s="120" t="s">
        <v>180</v>
      </c>
      <c r="F1" s="120" t="s">
        <v>220</v>
      </c>
      <c r="G1" s="120" t="s">
        <v>197</v>
      </c>
      <c r="H1" s="120" t="s">
        <v>201</v>
      </c>
      <c r="I1" s="120" t="s">
        <v>219</v>
      </c>
      <c r="J1" s="120" t="s">
        <v>227</v>
      </c>
      <c r="K1" s="120" t="s">
        <v>231</v>
      </c>
      <c r="L1" s="120"/>
      <c r="M1" s="120"/>
      <c r="N1" s="72" t="s">
        <v>266</v>
      </c>
      <c r="O1" s="120" t="s">
        <v>257</v>
      </c>
      <c r="P1" s="120" t="s">
        <v>281</v>
      </c>
      <c r="Q1" s="120" t="s">
        <v>325</v>
      </c>
      <c r="R1" s="120" t="s">
        <v>20</v>
      </c>
      <c r="S1" s="120" t="s">
        <v>28</v>
      </c>
      <c r="T1" s="133" t="s">
        <v>34</v>
      </c>
      <c r="U1" s="133" t="s">
        <v>39</v>
      </c>
      <c r="V1" s="421"/>
      <c r="W1" s="422" t="s">
        <v>310</v>
      </c>
      <c r="X1" s="376" t="s">
        <v>279</v>
      </c>
      <c r="Y1" s="376" t="s">
        <v>293</v>
      </c>
      <c r="Z1" s="120"/>
      <c r="AA1" s="178" t="s">
        <v>348</v>
      </c>
      <c r="AB1" s="178"/>
      <c r="AC1" s="178" t="s">
        <v>349</v>
      </c>
      <c r="AD1" s="178"/>
      <c r="AF1" s="133" t="s">
        <v>322</v>
      </c>
      <c r="AH1" s="120" t="s">
        <v>323</v>
      </c>
      <c r="AI1" s="120" t="s">
        <v>324</v>
      </c>
      <c r="AK1" s="120" t="s">
        <v>339</v>
      </c>
      <c r="AM1" s="120" t="s">
        <v>340</v>
      </c>
      <c r="AP1" s="120" t="s">
        <v>356</v>
      </c>
      <c r="AQ1" s="120" t="s">
        <v>355</v>
      </c>
      <c r="AS1" s="376" t="s">
        <v>361</v>
      </c>
      <c r="AU1" s="133" t="s">
        <v>369</v>
      </c>
      <c r="AW1" s="378" t="s">
        <v>530</v>
      </c>
      <c r="AX1" s="378" t="s">
        <v>531</v>
      </c>
      <c r="AZ1" s="1271" t="s">
        <v>563</v>
      </c>
      <c r="BA1" s="1271"/>
      <c r="BC1" s="790" t="s">
        <v>703</v>
      </c>
    </row>
    <row r="2" spans="1:55" ht="90">
      <c r="A2" s="6" t="s">
        <v>97</v>
      </c>
      <c r="B2" s="44">
        <v>2000</v>
      </c>
      <c r="C2" s="44">
        <v>2013</v>
      </c>
      <c r="D2" s="44" t="s">
        <v>81</v>
      </c>
      <c r="E2" s="115" t="s">
        <v>181</v>
      </c>
      <c r="F2" s="115" t="s">
        <v>221</v>
      </c>
      <c r="G2" s="115" t="s">
        <v>195</v>
      </c>
      <c r="H2" s="115" t="s">
        <v>199</v>
      </c>
      <c r="I2" s="115" t="s">
        <v>89</v>
      </c>
      <c r="J2" s="115" t="s">
        <v>228</v>
      </c>
      <c r="K2" s="116" t="s">
        <v>232</v>
      </c>
      <c r="L2" s="150" t="s">
        <v>232</v>
      </c>
      <c r="M2" s="116">
        <v>1</v>
      </c>
      <c r="N2" s="621" t="s">
        <v>270</v>
      </c>
      <c r="O2" s="491" t="s">
        <v>621</v>
      </c>
      <c r="P2" s="625" t="s">
        <v>41</v>
      </c>
      <c r="Q2" s="152" t="s">
        <v>2</v>
      </c>
      <c r="R2" s="155" t="s">
        <v>23</v>
      </c>
      <c r="S2" s="153" t="s">
        <v>25</v>
      </c>
      <c r="T2" s="154" t="s">
        <v>29</v>
      </c>
      <c r="U2" s="150" t="s">
        <v>35</v>
      </c>
      <c r="V2" s="1002">
        <v>1</v>
      </c>
      <c r="W2" s="423"/>
      <c r="X2" s="424" t="s">
        <v>591</v>
      </c>
      <c r="Y2" s="44" t="s">
        <v>616</v>
      </c>
      <c r="Z2" s="132"/>
      <c r="AA2" s="716" t="s">
        <v>696</v>
      </c>
      <c r="AB2" s="718" t="s">
        <v>696</v>
      </c>
      <c r="AC2" s="44" t="s">
        <v>295</v>
      </c>
      <c r="AD2" s="718" t="s">
        <v>295</v>
      </c>
      <c r="AF2" s="45" t="s">
        <v>35</v>
      </c>
      <c r="AH2" s="115" t="s">
        <v>327</v>
      </c>
      <c r="AI2" s="115" t="s">
        <v>327</v>
      </c>
      <c r="AK2" s="115" t="s">
        <v>331</v>
      </c>
      <c r="AM2" s="115" t="s">
        <v>341</v>
      </c>
      <c r="AP2" s="1091" t="s">
        <v>591</v>
      </c>
      <c r="AQ2" s="998" t="s">
        <v>749</v>
      </c>
      <c r="AS2" s="44" t="s">
        <v>359</v>
      </c>
      <c r="AU2" s="45" t="s">
        <v>362</v>
      </c>
      <c r="AW2" s="379" t="s">
        <v>532</v>
      </c>
      <c r="AX2" s="380" t="s">
        <v>532</v>
      </c>
      <c r="AZ2" s="413" t="s">
        <v>564</v>
      </c>
      <c r="BA2" s="414" t="s">
        <v>565</v>
      </c>
      <c r="BC2" s="767" t="s">
        <v>704</v>
      </c>
    </row>
    <row r="3" spans="1:55" ht="101.25">
      <c r="A3" s="6" t="s">
        <v>98</v>
      </c>
      <c r="B3" s="44">
        <v>2001</v>
      </c>
      <c r="C3" s="44">
        <v>2014</v>
      </c>
      <c r="D3" s="44" t="s">
        <v>82</v>
      </c>
      <c r="E3" s="115" t="s">
        <v>182</v>
      </c>
      <c r="F3" s="115" t="s">
        <v>222</v>
      </c>
      <c r="G3" s="115" t="s">
        <v>196</v>
      </c>
      <c r="H3" s="115" t="s">
        <v>200</v>
      </c>
      <c r="I3" s="115" t="s">
        <v>48</v>
      </c>
      <c r="J3" s="115" t="s">
        <v>267</v>
      </c>
      <c r="K3" s="116" t="s">
        <v>234</v>
      </c>
      <c r="L3" s="116" t="s">
        <v>234</v>
      </c>
      <c r="M3" s="116">
        <v>2</v>
      </c>
      <c r="N3" s="621" t="s">
        <v>244</v>
      </c>
      <c r="O3" s="491" t="s">
        <v>622</v>
      </c>
      <c r="P3" s="625" t="s">
        <v>42</v>
      </c>
      <c r="Q3" s="152" t="s">
        <v>286</v>
      </c>
      <c r="R3" s="151" t="s">
        <v>288</v>
      </c>
      <c r="S3" s="153" t="s">
        <v>26</v>
      </c>
      <c r="T3" s="154" t="s">
        <v>30</v>
      </c>
      <c r="U3" s="150" t="s">
        <v>36</v>
      </c>
      <c r="V3" s="1002">
        <v>2</v>
      </c>
      <c r="W3" s="423"/>
      <c r="X3" s="424" t="s">
        <v>749</v>
      </c>
      <c r="Y3" s="44" t="s">
        <v>616</v>
      </c>
      <c r="Z3" s="132"/>
      <c r="AA3" s="716" t="s">
        <v>697</v>
      </c>
      <c r="AB3" s="718" t="s">
        <v>697</v>
      </c>
      <c r="AC3" s="44" t="s">
        <v>296</v>
      </c>
      <c r="AD3" s="718" t="s">
        <v>296</v>
      </c>
      <c r="AF3" s="45" t="s">
        <v>36</v>
      </c>
      <c r="AH3" s="115" t="s">
        <v>350</v>
      </c>
      <c r="AI3" s="115" t="s">
        <v>329</v>
      </c>
      <c r="AK3" s="115" t="s">
        <v>332</v>
      </c>
      <c r="AM3" s="115" t="s">
        <v>342</v>
      </c>
      <c r="AP3" s="1091" t="s">
        <v>750</v>
      </c>
      <c r="AQ3" s="998" t="s">
        <v>592</v>
      </c>
      <c r="AS3" s="44" t="s">
        <v>360</v>
      </c>
      <c r="AU3" s="45" t="s">
        <v>363</v>
      </c>
      <c r="AW3" s="379" t="s">
        <v>533</v>
      </c>
      <c r="AX3" s="380" t="s">
        <v>533</v>
      </c>
      <c r="AZ3" s="118" t="s">
        <v>632</v>
      </c>
      <c r="BA3" s="151" t="s">
        <v>631</v>
      </c>
      <c r="BC3" s="767" t="s">
        <v>705</v>
      </c>
    </row>
    <row r="4" spans="1:55" ht="101.25">
      <c r="A4" s="6" t="s">
        <v>99</v>
      </c>
      <c r="B4" s="44">
        <v>2002</v>
      </c>
      <c r="C4" s="44">
        <v>2015</v>
      </c>
      <c r="E4" s="115" t="s">
        <v>183</v>
      </c>
      <c r="F4" s="115" t="s">
        <v>223</v>
      </c>
      <c r="H4" s="115" t="s">
        <v>1</v>
      </c>
      <c r="I4" s="115" t="s">
        <v>49</v>
      </c>
      <c r="J4" s="115" t="s">
        <v>268</v>
      </c>
      <c r="K4" s="116" t="s">
        <v>235</v>
      </c>
      <c r="L4" s="116" t="s">
        <v>235</v>
      </c>
      <c r="M4" s="116">
        <v>3</v>
      </c>
      <c r="N4" s="621" t="s">
        <v>271</v>
      </c>
      <c r="O4" s="508" t="s">
        <v>623</v>
      </c>
      <c r="Q4" s="152" t="s">
        <v>22</v>
      </c>
      <c r="R4" s="151" t="s">
        <v>761</v>
      </c>
      <c r="S4" s="153" t="s">
        <v>27</v>
      </c>
      <c r="T4" s="154" t="s">
        <v>31</v>
      </c>
      <c r="U4" s="150" t="s">
        <v>37</v>
      </c>
      <c r="V4" s="1002">
        <v>3</v>
      </c>
      <c r="W4" s="423"/>
      <c r="X4" s="424" t="s">
        <v>740</v>
      </c>
      <c r="Y4" s="716" t="s">
        <v>616</v>
      </c>
      <c r="Z4" s="179"/>
      <c r="AC4" s="44" t="s">
        <v>297</v>
      </c>
      <c r="AD4" s="718" t="s">
        <v>297</v>
      </c>
      <c r="AF4" s="45" t="s">
        <v>37</v>
      </c>
      <c r="AH4" s="45" t="s">
        <v>353</v>
      </c>
      <c r="AK4" s="115" t="s">
        <v>333</v>
      </c>
      <c r="AM4" s="115" t="s">
        <v>343</v>
      </c>
      <c r="AP4" s="1091" t="s">
        <v>749</v>
      </c>
      <c r="AQ4" s="998" t="s">
        <v>593</v>
      </c>
      <c r="AS4" s="44" t="s">
        <v>330</v>
      </c>
      <c r="AU4" s="45" t="s">
        <v>364</v>
      </c>
      <c r="AW4" s="379" t="s">
        <v>534</v>
      </c>
      <c r="AX4" s="380" t="s">
        <v>534</v>
      </c>
      <c r="AZ4" s="118" t="s">
        <v>642</v>
      </c>
      <c r="BA4" s="151" t="s">
        <v>641</v>
      </c>
      <c r="BC4" s="767" t="s">
        <v>706</v>
      </c>
    </row>
    <row r="5" spans="1:55" ht="33.75">
      <c r="A5" s="6" t="s">
        <v>100</v>
      </c>
      <c r="B5" s="44">
        <v>2003</v>
      </c>
      <c r="C5" s="44">
        <v>2016</v>
      </c>
      <c r="E5" s="115" t="s">
        <v>184</v>
      </c>
      <c r="F5" s="115" t="s">
        <v>224</v>
      </c>
      <c r="I5" s="115" t="s">
        <v>50</v>
      </c>
      <c r="K5" s="116" t="s">
        <v>233</v>
      </c>
      <c r="L5" s="116" t="s">
        <v>233</v>
      </c>
      <c r="M5" s="116">
        <v>4</v>
      </c>
      <c r="N5" s="622" t="s">
        <v>272</v>
      </c>
      <c r="O5" s="508" t="s">
        <v>624</v>
      </c>
      <c r="Q5" s="152" t="s">
        <v>287</v>
      </c>
      <c r="R5" s="151" t="s">
        <v>289</v>
      </c>
      <c r="T5" s="45" t="s">
        <v>32</v>
      </c>
      <c r="U5" s="150" t="s">
        <v>38</v>
      </c>
      <c r="V5" s="1002">
        <v>4</v>
      </c>
      <c r="W5" s="423"/>
      <c r="X5" s="424" t="s">
        <v>592</v>
      </c>
      <c r="Y5" s="716" t="s">
        <v>640</v>
      </c>
      <c r="Z5" s="179">
        <v>1</v>
      </c>
      <c r="AF5" s="45" t="s">
        <v>312</v>
      </c>
      <c r="AH5" s="115" t="s">
        <v>351</v>
      </c>
      <c r="AK5" s="115" t="s">
        <v>334</v>
      </c>
      <c r="AM5" s="115" t="s">
        <v>344</v>
      </c>
      <c r="AP5" s="1091" t="s">
        <v>592</v>
      </c>
      <c r="AQ5" s="998" t="s">
        <v>740</v>
      </c>
      <c r="AU5" s="45" t="s">
        <v>365</v>
      </c>
      <c r="AW5" s="379" t="s">
        <v>535</v>
      </c>
      <c r="AX5" s="380" t="s">
        <v>535</v>
      </c>
      <c r="AZ5" s="509" t="s">
        <v>643</v>
      </c>
      <c r="BA5" s="533" t="s">
        <v>649</v>
      </c>
      <c r="BC5" s="767" t="s">
        <v>707</v>
      </c>
    </row>
    <row r="6" spans="1:55" ht="45">
      <c r="A6" s="6" t="s">
        <v>101</v>
      </c>
      <c r="B6" s="44">
        <v>2004</v>
      </c>
      <c r="C6" s="44">
        <v>2017</v>
      </c>
      <c r="E6" s="115" t="s">
        <v>185</v>
      </c>
      <c r="F6" s="119"/>
      <c r="G6" s="120" t="s">
        <v>276</v>
      </c>
      <c r="H6" s="120" t="s">
        <v>243</v>
      </c>
      <c r="I6" s="115" t="s">
        <v>65</v>
      </c>
      <c r="J6" s="120" t="s">
        <v>249</v>
      </c>
      <c r="N6" s="622" t="s">
        <v>273</v>
      </c>
      <c r="O6" s="508" t="s">
        <v>625</v>
      </c>
      <c r="R6" s="151" t="s">
        <v>2</v>
      </c>
      <c r="T6" s="45" t="s">
        <v>33</v>
      </c>
      <c r="U6" s="150" t="s">
        <v>312</v>
      </c>
      <c r="V6" s="1002">
        <v>5</v>
      </c>
      <c r="W6" s="423"/>
      <c r="X6" s="716" t="s">
        <v>593</v>
      </c>
      <c r="Y6" s="716" t="s">
        <v>650</v>
      </c>
      <c r="Z6" s="179"/>
      <c r="AA6" s="189"/>
      <c r="AH6" s="115" t="s">
        <v>352</v>
      </c>
      <c r="AK6" s="115" t="s">
        <v>335</v>
      </c>
      <c r="AM6" s="115" t="s">
        <v>345</v>
      </c>
      <c r="AP6" s="1091" t="s">
        <v>593</v>
      </c>
      <c r="AQ6" s="998" t="s">
        <v>594</v>
      </c>
      <c r="AU6" s="190" t="s">
        <v>366</v>
      </c>
      <c r="AW6" s="379" t="s">
        <v>536</v>
      </c>
      <c r="AX6" s="380" t="s">
        <v>536</v>
      </c>
      <c r="AZ6" s="509" t="s">
        <v>644</v>
      </c>
      <c r="BA6" s="533" t="s">
        <v>654</v>
      </c>
    </row>
    <row r="7" spans="1:55" ht="33.75">
      <c r="A7" s="6" t="s">
        <v>102</v>
      </c>
      <c r="B7" s="44">
        <v>2005</v>
      </c>
      <c r="E7" s="115" t="s">
        <v>186</v>
      </c>
      <c r="F7" s="119"/>
      <c r="G7" s="115" t="s">
        <v>240</v>
      </c>
      <c r="H7" s="115" t="s">
        <v>242</v>
      </c>
      <c r="I7" s="115" t="s">
        <v>66</v>
      </c>
      <c r="J7" s="115" t="s">
        <v>269</v>
      </c>
      <c r="N7" s="623" t="s">
        <v>274</v>
      </c>
      <c r="O7" s="508" t="s">
        <v>626</v>
      </c>
      <c r="U7" s="150" t="s">
        <v>82</v>
      </c>
      <c r="V7" s="1003" t="s">
        <v>66</v>
      </c>
      <c r="W7" s="423"/>
      <c r="X7" s="716" t="s">
        <v>594</v>
      </c>
      <c r="Y7" s="716" t="s">
        <v>640</v>
      </c>
      <c r="Z7" s="179"/>
      <c r="AA7" s="189"/>
      <c r="AH7" s="115" t="s">
        <v>328</v>
      </c>
      <c r="AK7" s="115" t="s">
        <v>336</v>
      </c>
      <c r="AM7" s="115" t="s">
        <v>346</v>
      </c>
      <c r="AP7" s="1091" t="s">
        <v>740</v>
      </c>
      <c r="AQ7" s="998" t="s">
        <v>595</v>
      </c>
      <c r="AU7" s="190" t="s">
        <v>367</v>
      </c>
      <c r="AW7" s="379" t="s">
        <v>537</v>
      </c>
      <c r="AX7" s="380" t="s">
        <v>537</v>
      </c>
      <c r="AZ7" s="509" t="s">
        <v>662</v>
      </c>
      <c r="BA7" s="533" t="s">
        <v>663</v>
      </c>
    </row>
    <row r="8" spans="1:55" ht="33.75">
      <c r="A8" s="6" t="s">
        <v>103</v>
      </c>
      <c r="B8" s="44">
        <v>2006</v>
      </c>
      <c r="E8" s="115" t="s">
        <v>187</v>
      </c>
      <c r="F8" s="119"/>
      <c r="G8" s="115" t="s">
        <v>241</v>
      </c>
      <c r="H8" s="115" t="s">
        <v>248</v>
      </c>
      <c r="I8" s="115" t="s">
        <v>178</v>
      </c>
      <c r="J8" s="115" t="s">
        <v>265</v>
      </c>
      <c r="N8" s="624" t="s">
        <v>275</v>
      </c>
      <c r="O8" s="508" t="s">
        <v>627</v>
      </c>
      <c r="V8" s="1003" t="s">
        <v>178</v>
      </c>
      <c r="W8" s="423"/>
      <c r="X8" s="716" t="s">
        <v>595</v>
      </c>
      <c r="Y8" s="716" t="s">
        <v>640</v>
      </c>
      <c r="Z8" s="179"/>
      <c r="AA8" s="189"/>
      <c r="AK8" s="115" t="s">
        <v>337</v>
      </c>
      <c r="AP8" s="1091" t="s">
        <v>594</v>
      </c>
      <c r="AQ8" s="998" t="s">
        <v>598</v>
      </c>
      <c r="AU8" s="190" t="s">
        <v>368</v>
      </c>
      <c r="AW8" s="379" t="s">
        <v>538</v>
      </c>
      <c r="AX8" s="380" t="s">
        <v>538</v>
      </c>
      <c r="AZ8" s="118" t="s">
        <v>670</v>
      </c>
      <c r="BA8" s="151" t="s">
        <v>669</v>
      </c>
    </row>
    <row r="9" spans="1:55" ht="56.25">
      <c r="A9" s="6" t="s">
        <v>104</v>
      </c>
      <c r="B9" s="44">
        <v>2007</v>
      </c>
      <c r="E9" s="115" t="s">
        <v>188</v>
      </c>
      <c r="F9" s="119"/>
      <c r="G9" s="115" t="s">
        <v>248</v>
      </c>
      <c r="I9" s="115" t="s">
        <v>179</v>
      </c>
      <c r="O9" s="508" t="s">
        <v>628</v>
      </c>
      <c r="V9" s="1003" t="s">
        <v>179</v>
      </c>
      <c r="W9" s="423"/>
      <c r="X9" s="716" t="s">
        <v>596</v>
      </c>
      <c r="Y9" s="716" t="s">
        <v>616</v>
      </c>
      <c r="Z9" s="179">
        <v>1</v>
      </c>
      <c r="AA9" s="189"/>
      <c r="AK9" s="115" t="s">
        <v>338</v>
      </c>
      <c r="AP9" s="1091" t="s">
        <v>595</v>
      </c>
      <c r="AQ9" s="998" t="s">
        <v>597</v>
      </c>
      <c r="AW9" s="379" t="s">
        <v>539</v>
      </c>
      <c r="AX9" s="380" t="s">
        <v>539</v>
      </c>
      <c r="AZ9" s="118" t="s">
        <v>747</v>
      </c>
      <c r="BA9" s="151" t="s">
        <v>581</v>
      </c>
    </row>
    <row r="10" spans="1:55" ht="45">
      <c r="A10" s="6" t="s">
        <v>105</v>
      </c>
      <c r="B10" s="44">
        <v>2008</v>
      </c>
      <c r="E10" s="115" t="s">
        <v>189</v>
      </c>
      <c r="F10" s="119"/>
      <c r="I10" s="115" t="s">
        <v>203</v>
      </c>
      <c r="O10" s="508" t="s">
        <v>629</v>
      </c>
      <c r="V10" s="1004" t="s">
        <v>203</v>
      </c>
      <c r="W10" s="1001"/>
      <c r="X10" s="999" t="s">
        <v>597</v>
      </c>
      <c r="Y10" s="1000" t="s">
        <v>664</v>
      </c>
      <c r="Z10" s="179"/>
      <c r="AP10" s="1091" t="s">
        <v>598</v>
      </c>
      <c r="AQ10" s="998" t="s">
        <v>596</v>
      </c>
      <c r="AW10" s="379" t="s">
        <v>540</v>
      </c>
      <c r="AX10" s="380" t="s">
        <v>540</v>
      </c>
    </row>
    <row r="11" spans="1:55" ht="22.5">
      <c r="A11" s="6" t="s">
        <v>106</v>
      </c>
      <c r="B11" s="44">
        <v>2009</v>
      </c>
      <c r="E11" s="115" t="s">
        <v>190</v>
      </c>
      <c r="F11" s="119"/>
      <c r="I11" s="115" t="s">
        <v>204</v>
      </c>
      <c r="O11" s="491" t="s">
        <v>630</v>
      </c>
      <c r="V11" s="1003" t="s">
        <v>204</v>
      </c>
      <c r="W11" s="425"/>
      <c r="X11" s="424" t="s">
        <v>598</v>
      </c>
      <c r="Y11" s="716" t="s">
        <v>652</v>
      </c>
      <c r="Z11" s="179"/>
      <c r="AP11" s="1091" t="s">
        <v>597</v>
      </c>
      <c r="AQ11" s="705" t="s">
        <v>591</v>
      </c>
      <c r="AW11" s="379" t="s">
        <v>541</v>
      </c>
      <c r="AX11" s="380" t="s">
        <v>541</v>
      </c>
    </row>
    <row r="12" spans="1:55" ht="33.75">
      <c r="A12" s="6" t="s">
        <v>62</v>
      </c>
      <c r="B12" s="44">
        <v>2010</v>
      </c>
      <c r="E12" s="115" t="s">
        <v>191</v>
      </c>
      <c r="F12" s="119"/>
      <c r="G12" s="120" t="s">
        <v>277</v>
      </c>
      <c r="H12" s="120" t="s">
        <v>245</v>
      </c>
      <c r="I12" s="115" t="s">
        <v>205</v>
      </c>
      <c r="O12" s="491" t="s">
        <v>2</v>
      </c>
      <c r="V12" s="1003" t="s">
        <v>205</v>
      </c>
      <c r="W12" s="509"/>
      <c r="X12" s="424" t="s">
        <v>743</v>
      </c>
      <c r="Y12" s="716" t="s">
        <v>616</v>
      </c>
      <c r="AP12" s="1091" t="s">
        <v>596</v>
      </c>
      <c r="AQ12" s="492"/>
      <c r="AW12" s="379" t="s">
        <v>204</v>
      </c>
      <c r="AX12" s="380" t="s">
        <v>204</v>
      </c>
    </row>
    <row r="13" spans="1:55" ht="22.5">
      <c r="A13" s="6" t="s">
        <v>107</v>
      </c>
      <c r="B13" s="44">
        <v>2011</v>
      </c>
      <c r="E13" s="115" t="s">
        <v>192</v>
      </c>
      <c r="F13" s="119"/>
      <c r="G13" s="115" t="s">
        <v>246</v>
      </c>
      <c r="H13" s="115" t="s">
        <v>247</v>
      </c>
      <c r="I13" s="115" t="s">
        <v>206</v>
      </c>
      <c r="V13" s="1003" t="s">
        <v>206</v>
      </c>
      <c r="W13" s="509"/>
      <c r="X13" s="509"/>
      <c r="Y13" s="509"/>
      <c r="AW13" s="379" t="s">
        <v>205</v>
      </c>
      <c r="AX13" s="380" t="s">
        <v>205</v>
      </c>
    </row>
    <row r="14" spans="1:55" ht="45">
      <c r="A14" s="6" t="s">
        <v>63</v>
      </c>
      <c r="B14" s="44">
        <v>2012</v>
      </c>
      <c r="G14" s="115" t="s">
        <v>248</v>
      </c>
      <c r="H14" s="115" t="s">
        <v>248</v>
      </c>
      <c r="I14" s="115" t="s">
        <v>207</v>
      </c>
      <c r="N14" s="72" t="s">
        <v>301</v>
      </c>
      <c r="V14" s="1002">
        <v>13</v>
      </c>
      <c r="W14" s="423"/>
      <c r="X14" s="424" t="s">
        <v>750</v>
      </c>
      <c r="Y14" s="716" t="s">
        <v>616</v>
      </c>
      <c r="AW14" s="379" t="s">
        <v>206</v>
      </c>
      <c r="AX14" s="380" t="s">
        <v>206</v>
      </c>
    </row>
    <row r="15" spans="1:55" ht="63.75">
      <c r="A15" s="6" t="s">
        <v>423</v>
      </c>
      <c r="B15" s="44">
        <v>2013</v>
      </c>
      <c r="I15" s="115" t="s">
        <v>208</v>
      </c>
      <c r="N15" s="149" t="s">
        <v>309</v>
      </c>
      <c r="V15" s="492"/>
      <c r="W15" s="492"/>
      <c r="X15" s="188"/>
      <c r="Y15" s="492"/>
      <c r="AW15" s="379" t="s">
        <v>207</v>
      </c>
      <c r="AX15" s="380" t="s">
        <v>207</v>
      </c>
    </row>
    <row r="16" spans="1:55" ht="21" customHeight="1">
      <c r="A16" s="6" t="s">
        <v>108</v>
      </c>
      <c r="B16" s="44">
        <v>2014</v>
      </c>
      <c r="I16" s="115" t="s">
        <v>209</v>
      </c>
      <c r="N16" s="149" t="s">
        <v>308</v>
      </c>
      <c r="AW16" s="379" t="s">
        <v>208</v>
      </c>
      <c r="AX16" s="380" t="s">
        <v>208</v>
      </c>
    </row>
    <row r="17" spans="1:50" ht="21" customHeight="1">
      <c r="A17" s="6" t="s">
        <v>109</v>
      </c>
      <c r="B17" s="44">
        <v>2015</v>
      </c>
      <c r="I17" s="115" t="s">
        <v>210</v>
      </c>
      <c r="N17" s="149" t="s">
        <v>307</v>
      </c>
      <c r="X17" s="188"/>
      <c r="AW17" s="379" t="s">
        <v>209</v>
      </c>
      <c r="AX17" s="380" t="s">
        <v>209</v>
      </c>
    </row>
    <row r="18" spans="1:50" ht="21" customHeight="1">
      <c r="A18" s="6" t="s">
        <v>110</v>
      </c>
      <c r="B18" s="44">
        <v>2016</v>
      </c>
      <c r="I18" s="115" t="s">
        <v>211</v>
      </c>
      <c r="N18" s="149" t="s">
        <v>306</v>
      </c>
      <c r="X18" s="188"/>
      <c r="AW18" s="379" t="s">
        <v>210</v>
      </c>
      <c r="AX18" s="380" t="s">
        <v>210</v>
      </c>
    </row>
    <row r="19" spans="1:50" ht="21" customHeight="1">
      <c r="A19" s="6" t="s">
        <v>111</v>
      </c>
      <c r="B19" s="44">
        <v>2017</v>
      </c>
      <c r="I19" s="115" t="s">
        <v>212</v>
      </c>
      <c r="N19" s="149" t="s">
        <v>305</v>
      </c>
      <c r="X19" s="188"/>
      <c r="AW19" s="379" t="s">
        <v>211</v>
      </c>
      <c r="AX19" s="380" t="s">
        <v>211</v>
      </c>
    </row>
    <row r="20" spans="1:50" ht="21" customHeight="1">
      <c r="A20" s="6" t="s">
        <v>112</v>
      </c>
      <c r="B20" s="44">
        <v>2018</v>
      </c>
      <c r="I20" s="115" t="s">
        <v>213</v>
      </c>
      <c r="N20" s="149" t="s">
        <v>304</v>
      </c>
      <c r="AW20" s="379" t="s">
        <v>212</v>
      </c>
      <c r="AX20" s="380" t="s">
        <v>212</v>
      </c>
    </row>
    <row r="21" spans="1:50" ht="21" customHeight="1">
      <c r="A21" s="6" t="s">
        <v>113</v>
      </c>
      <c r="B21" s="44">
        <v>2019</v>
      </c>
      <c r="I21" s="115" t="s">
        <v>214</v>
      </c>
      <c r="N21" s="149" t="s">
        <v>303</v>
      </c>
      <c r="AW21" s="379" t="s">
        <v>213</v>
      </c>
      <c r="AX21" s="380" t="s">
        <v>213</v>
      </c>
    </row>
    <row r="22" spans="1:50" ht="21" customHeight="1">
      <c r="A22" s="6" t="s">
        <v>114</v>
      </c>
      <c r="B22" s="44">
        <v>2020</v>
      </c>
      <c r="N22" s="149" t="s">
        <v>302</v>
      </c>
      <c r="AW22" s="379" t="s">
        <v>214</v>
      </c>
      <c r="AX22" s="380" t="s">
        <v>214</v>
      </c>
    </row>
    <row r="23" spans="1:50" ht="21" customHeight="1">
      <c r="A23" s="6" t="s">
        <v>115</v>
      </c>
      <c r="B23" s="44">
        <v>2021</v>
      </c>
      <c r="AW23" s="379" t="s">
        <v>542</v>
      </c>
      <c r="AX23" s="380" t="s">
        <v>542</v>
      </c>
    </row>
    <row r="24" spans="1:50" ht="21" customHeight="1">
      <c r="A24" s="6" t="s">
        <v>116</v>
      </c>
      <c r="B24" s="44">
        <v>2022</v>
      </c>
      <c r="AW24" s="379" t="s">
        <v>543</v>
      </c>
      <c r="AX24" s="380" t="s">
        <v>543</v>
      </c>
    </row>
    <row r="25" spans="1:50">
      <c r="A25" s="6" t="s">
        <v>117</v>
      </c>
      <c r="B25" s="44">
        <v>2023</v>
      </c>
      <c r="AW25" s="379" t="s">
        <v>544</v>
      </c>
      <c r="AX25" s="380" t="s">
        <v>544</v>
      </c>
    </row>
    <row r="26" spans="1:50">
      <c r="A26" s="6" t="s">
        <v>118</v>
      </c>
      <c r="B26" s="44">
        <v>2024</v>
      </c>
      <c r="AX26" s="380" t="s">
        <v>545</v>
      </c>
    </row>
    <row r="27" spans="1:50">
      <c r="A27" s="6" t="s">
        <v>119</v>
      </c>
      <c r="B27" s="44">
        <v>2025</v>
      </c>
      <c r="AX27" s="380" t="s">
        <v>546</v>
      </c>
    </row>
    <row r="28" spans="1:50">
      <c r="A28" s="6" t="s">
        <v>120</v>
      </c>
      <c r="D28" s="239"/>
      <c r="E28" s="240"/>
      <c r="F28" s="240"/>
      <c r="H28" s="241" t="s">
        <v>390</v>
      </c>
      <c r="AX28" s="380" t="s">
        <v>547</v>
      </c>
    </row>
    <row r="29" spans="1:50">
      <c r="A29" s="6" t="s">
        <v>121</v>
      </c>
      <c r="D29" s="242" t="s">
        <v>391</v>
      </c>
      <c r="E29" s="243" t="str">
        <f>IF(periodStart = "","", periodStart)</f>
        <v>01.01.2021</v>
      </c>
      <c r="F29" s="243" t="str">
        <f>IF(periodEnd = "","", periodEnd)</f>
        <v>31.12.2026</v>
      </c>
      <c r="H29" s="244" t="s">
        <v>1888</v>
      </c>
      <c r="AX29" s="380" t="s">
        <v>548</v>
      </c>
    </row>
    <row r="30" spans="1:50">
      <c r="A30" s="6" t="s">
        <v>122</v>
      </c>
      <c r="D30" s="245"/>
      <c r="E30" s="246"/>
      <c r="F30" s="246"/>
      <c r="AX30" s="380" t="s">
        <v>549</v>
      </c>
    </row>
    <row r="31" spans="1:50" ht="12.75">
      <c r="A31" s="6" t="s">
        <v>123</v>
      </c>
      <c r="D31" s="239"/>
      <c r="E31" s="240"/>
      <c r="F31" s="240"/>
      <c r="H31" s="247"/>
      <c r="AX31" s="380" t="s">
        <v>550</v>
      </c>
    </row>
    <row r="32" spans="1:50">
      <c r="A32" s="6" t="s">
        <v>124</v>
      </c>
      <c r="D32" s="242" t="s">
        <v>392</v>
      </c>
      <c r="E32" s="248"/>
      <c r="F32" s="248"/>
      <c r="H32" s="249" t="s">
        <v>393</v>
      </c>
      <c r="O32" s="492" t="s">
        <v>621</v>
      </c>
      <c r="AX32" s="380" t="s">
        <v>551</v>
      </c>
    </row>
    <row r="33" spans="1:50">
      <c r="A33" s="6" t="s">
        <v>125</v>
      </c>
      <c r="O33" s="492" t="s">
        <v>622</v>
      </c>
      <c r="AX33" s="380" t="s">
        <v>552</v>
      </c>
    </row>
    <row r="34" spans="1:50">
      <c r="A34" s="6" t="s">
        <v>126</v>
      </c>
      <c r="O34" s="492" t="s">
        <v>623</v>
      </c>
      <c r="AX34" s="380" t="s">
        <v>553</v>
      </c>
    </row>
    <row r="35" spans="1:50">
      <c r="A35" s="6" t="s">
        <v>127</v>
      </c>
      <c r="O35" s="492" t="s">
        <v>624</v>
      </c>
      <c r="X35" s="492"/>
      <c r="Y35" s="492"/>
      <c r="AX35" s="380" t="s">
        <v>554</v>
      </c>
    </row>
    <row r="36" spans="1:50">
      <c r="A36" s="6" t="s">
        <v>91</v>
      </c>
      <c r="O36" s="492" t="s">
        <v>625</v>
      </c>
      <c r="AX36" s="380" t="s">
        <v>555</v>
      </c>
    </row>
    <row r="37" spans="1:50">
      <c r="A37" s="6" t="s">
        <v>92</v>
      </c>
      <c r="O37" s="492" t="s">
        <v>626</v>
      </c>
      <c r="AX37" s="380" t="s">
        <v>556</v>
      </c>
    </row>
    <row r="38" spans="1:50">
      <c r="A38" s="6" t="s">
        <v>93</v>
      </c>
      <c r="O38" s="492" t="s">
        <v>627</v>
      </c>
      <c r="AX38" s="380" t="s">
        <v>557</v>
      </c>
    </row>
    <row r="39" spans="1:50">
      <c r="A39" s="6" t="s">
        <v>94</v>
      </c>
      <c r="O39" s="492" t="s">
        <v>628</v>
      </c>
      <c r="AX39" s="380" t="s">
        <v>505</v>
      </c>
    </row>
    <row r="40" spans="1:50">
      <c r="A40" s="6" t="s">
        <v>95</v>
      </c>
      <c r="O40" s="492" t="s">
        <v>629</v>
      </c>
      <c r="AX40" s="380" t="s">
        <v>506</v>
      </c>
    </row>
    <row r="41" spans="1:50">
      <c r="A41" s="6" t="s">
        <v>96</v>
      </c>
      <c r="O41" s="492" t="s">
        <v>630</v>
      </c>
      <c r="AX41" s="380" t="s">
        <v>507</v>
      </c>
    </row>
    <row r="42" spans="1:50">
      <c r="A42" s="6" t="s">
        <v>128</v>
      </c>
      <c r="AX42" s="380" t="s">
        <v>508</v>
      </c>
    </row>
    <row r="43" spans="1:50">
      <c r="A43" s="6" t="s">
        <v>129</v>
      </c>
      <c r="AX43" s="380" t="s">
        <v>509</v>
      </c>
    </row>
    <row r="44" spans="1:50">
      <c r="A44" s="6" t="s">
        <v>130</v>
      </c>
      <c r="AX44" s="380" t="s">
        <v>510</v>
      </c>
    </row>
    <row r="45" spans="1:50">
      <c r="A45" s="6" t="s">
        <v>131</v>
      </c>
      <c r="AX45" s="380" t="s">
        <v>511</v>
      </c>
    </row>
    <row r="46" spans="1:50">
      <c r="A46" s="6" t="s">
        <v>132</v>
      </c>
      <c r="AX46" s="380" t="s">
        <v>512</v>
      </c>
    </row>
    <row r="47" spans="1:50">
      <c r="A47" s="6" t="s">
        <v>153</v>
      </c>
      <c r="AX47" s="380" t="s">
        <v>513</v>
      </c>
    </row>
    <row r="48" spans="1:50">
      <c r="A48" s="6" t="s">
        <v>154</v>
      </c>
      <c r="AX48" s="380" t="s">
        <v>514</v>
      </c>
    </row>
    <row r="49" spans="1:50">
      <c r="A49" s="6" t="s">
        <v>155</v>
      </c>
      <c r="AX49" s="380" t="s">
        <v>515</v>
      </c>
    </row>
    <row r="50" spans="1:50">
      <c r="A50" s="6" t="s">
        <v>133</v>
      </c>
      <c r="AX50" s="380" t="s">
        <v>516</v>
      </c>
    </row>
    <row r="51" spans="1:50">
      <c r="A51" s="6" t="s">
        <v>134</v>
      </c>
      <c r="AX51" s="380" t="s">
        <v>517</v>
      </c>
    </row>
    <row r="52" spans="1:50">
      <c r="A52" s="6" t="s">
        <v>135</v>
      </c>
      <c r="AX52" s="380" t="s">
        <v>518</v>
      </c>
    </row>
    <row r="53" spans="1:50">
      <c r="A53" s="6" t="s">
        <v>136</v>
      </c>
      <c r="X53" s="444"/>
      <c r="AX53" s="380" t="s">
        <v>519</v>
      </c>
    </row>
    <row r="54" spans="1:50">
      <c r="A54" s="6" t="s">
        <v>137</v>
      </c>
      <c r="X54" s="444"/>
      <c r="AX54" s="380" t="s">
        <v>520</v>
      </c>
    </row>
    <row r="55" spans="1:50">
      <c r="A55" s="6" t="s">
        <v>138</v>
      </c>
      <c r="X55" s="444"/>
      <c r="AX55" s="380" t="s">
        <v>521</v>
      </c>
    </row>
    <row r="56" spans="1:50">
      <c r="A56" s="6" t="s">
        <v>139</v>
      </c>
      <c r="X56" s="444"/>
      <c r="AX56" s="380" t="s">
        <v>522</v>
      </c>
    </row>
    <row r="57" spans="1:50">
      <c r="A57" s="6" t="s">
        <v>373</v>
      </c>
      <c r="X57" s="444"/>
      <c r="AX57" s="380" t="s">
        <v>523</v>
      </c>
    </row>
    <row r="58" spans="1:50">
      <c r="A58" s="6" t="s">
        <v>140</v>
      </c>
      <c r="X58" s="444"/>
      <c r="AX58" s="380" t="s">
        <v>524</v>
      </c>
    </row>
    <row r="59" spans="1:50">
      <c r="A59" s="6" t="s">
        <v>141</v>
      </c>
      <c r="X59" s="444"/>
      <c r="AX59" s="380" t="s">
        <v>525</v>
      </c>
    </row>
    <row r="60" spans="1:50">
      <c r="A60" s="6" t="s">
        <v>142</v>
      </c>
      <c r="X60" s="444"/>
      <c r="AX60" s="380" t="s">
        <v>526</v>
      </c>
    </row>
    <row r="61" spans="1:50">
      <c r="A61" s="6" t="s">
        <v>143</v>
      </c>
      <c r="X61" s="444"/>
      <c r="AX61" s="380" t="s">
        <v>527</v>
      </c>
    </row>
    <row r="62" spans="1:50">
      <c r="A62" s="6" t="s">
        <v>87</v>
      </c>
      <c r="X62" s="444"/>
    </row>
    <row r="63" spans="1:50">
      <c r="A63" s="6" t="s">
        <v>144</v>
      </c>
    </row>
    <row r="64" spans="1:50">
      <c r="A64" s="6" t="s">
        <v>145</v>
      </c>
    </row>
    <row r="65" spans="1:1">
      <c r="A65" s="6" t="s">
        <v>146</v>
      </c>
    </row>
    <row r="66" spans="1:1">
      <c r="A66" s="6" t="s">
        <v>147</v>
      </c>
    </row>
    <row r="67" spans="1:1">
      <c r="A67" s="6" t="s">
        <v>148</v>
      </c>
    </row>
    <row r="68" spans="1:1">
      <c r="A68" s="6" t="s">
        <v>149</v>
      </c>
    </row>
    <row r="69" spans="1:1">
      <c r="A69" s="6" t="s">
        <v>150</v>
      </c>
    </row>
    <row r="70" spans="1:1">
      <c r="A70" s="6" t="s">
        <v>151</v>
      </c>
    </row>
    <row r="71" spans="1:1">
      <c r="A71" s="6" t="s">
        <v>152</v>
      </c>
    </row>
    <row r="72" spans="1:1">
      <c r="A72" s="6" t="s">
        <v>156</v>
      </c>
    </row>
    <row r="73" spans="1:1">
      <c r="A73" s="6" t="s">
        <v>157</v>
      </c>
    </row>
    <row r="74" spans="1:1">
      <c r="A74" s="6" t="s">
        <v>158</v>
      </c>
    </row>
    <row r="75" spans="1:1">
      <c r="A75" s="6" t="s">
        <v>159</v>
      </c>
    </row>
    <row r="76" spans="1:1">
      <c r="A76" s="6" t="s">
        <v>160</v>
      </c>
    </row>
    <row r="77" spans="1:1">
      <c r="A77" s="6" t="s">
        <v>161</v>
      </c>
    </row>
    <row r="78" spans="1:1">
      <c r="A78" s="6" t="s">
        <v>162</v>
      </c>
    </row>
    <row r="79" spans="1:1">
      <c r="A79" s="6" t="s">
        <v>90</v>
      </c>
    </row>
    <row r="80" spans="1:1">
      <c r="A80" s="6" t="s">
        <v>163</v>
      </c>
    </row>
    <row r="81" spans="1:1">
      <c r="A81" s="6" t="s">
        <v>164</v>
      </c>
    </row>
    <row r="82" spans="1:1">
      <c r="A82" s="6" t="s">
        <v>165</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39.xml><?xml version="1.0" encoding="utf-8"?>
<worksheet xmlns="http://schemas.openxmlformats.org/spreadsheetml/2006/main" xmlns:r="http://schemas.openxmlformats.org/officeDocument/2006/relationships">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xml><?xml version="1.0" encoding="utf-8"?>
<worksheet xmlns="http://schemas.openxmlformats.org/spreadsheetml/2006/main" xmlns:r="http://schemas.openxmlformats.org/officeDocument/2006/relationships">
  <sheetPr codeName="List00">
    <tabColor rgb="FFCCCCFF"/>
  </sheetPr>
  <dimension ref="A1:L54"/>
  <sheetViews>
    <sheetView showGridLines="0" topLeftCell="D1" zoomScaleNormal="100" workbookViewId="0">
      <selection activeCell="J42" sqref="J42"/>
    </sheetView>
  </sheetViews>
  <sheetFormatPr defaultRowHeight="11.25"/>
  <cols>
    <col min="1" max="1" width="10.7109375" style="169" hidden="1" customWidth="1"/>
    <col min="2" max="2" width="10.7109375" style="64"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4"/>
    <col min="10" max="10" width="30" style="23" customWidth="1"/>
    <col min="11" max="16384" width="9.140625" style="23"/>
  </cols>
  <sheetData>
    <row r="1" spans="1:12" s="356" customFormat="1" ht="3" customHeight="1">
      <c r="A1" s="354"/>
      <c r="B1" s="355"/>
      <c r="F1" s="356">
        <v>26361237</v>
      </c>
      <c r="G1" s="357"/>
      <c r="I1" s="357"/>
    </row>
    <row r="2" spans="1:12" s="18" customFormat="1" ht="14.25">
      <c r="A2" s="168"/>
      <c r="B2" s="64"/>
      <c r="E2" s="362" t="str">
        <f>"Код шаблона: " &amp; GetCode()</f>
        <v>Код шаблона: FAS.JKH.OPEN.INFO.PRICE.WARM</v>
      </c>
      <c r="F2" s="409"/>
      <c r="G2" s="361"/>
      <c r="H2" s="361"/>
      <c r="I2" s="361"/>
      <c r="J2" s="361"/>
      <c r="K2" s="361"/>
      <c r="L2" s="361"/>
    </row>
    <row r="3" spans="1:12" ht="14.25">
      <c r="E3" s="363" t="str">
        <f>"Версия " &amp; GetVersion()</f>
        <v>Версия 1.0.2</v>
      </c>
      <c r="F3" s="409"/>
      <c r="G3" s="43"/>
      <c r="H3" s="43"/>
      <c r="I3" s="43"/>
      <c r="J3" s="43"/>
      <c r="K3" s="43"/>
      <c r="L3" s="230"/>
    </row>
    <row r="4" spans="1:12" s="341" customFormat="1" ht="6">
      <c r="A4" s="335"/>
      <c r="B4" s="336"/>
      <c r="C4" s="337"/>
      <c r="D4" s="338"/>
      <c r="E4" s="358"/>
      <c r="F4" s="359"/>
      <c r="G4" s="360"/>
      <c r="I4" s="342"/>
    </row>
    <row r="5" spans="1:12" ht="22.5">
      <c r="D5" s="24"/>
      <c r="E5" s="1092" t="s">
        <v>748</v>
      </c>
      <c r="F5" s="1093"/>
      <c r="G5" s="403"/>
      <c r="J5" s="278"/>
    </row>
    <row r="6" spans="1:12" s="341" customFormat="1" ht="6">
      <c r="A6" s="335"/>
      <c r="B6" s="336"/>
      <c r="C6" s="337"/>
      <c r="D6" s="338"/>
      <c r="E6" s="343"/>
      <c r="F6" s="344"/>
      <c r="G6" s="345"/>
      <c r="I6" s="342"/>
    </row>
    <row r="7" spans="1:12" ht="27">
      <c r="D7" s="24"/>
      <c r="E7" s="25" t="s">
        <v>51</v>
      </c>
      <c r="F7" s="297" t="s">
        <v>164</v>
      </c>
      <c r="G7" s="353"/>
    </row>
    <row r="8" spans="1:12" s="341" customFormat="1" ht="6">
      <c r="A8" s="335"/>
      <c r="B8" s="336"/>
      <c r="C8" s="337"/>
      <c r="D8" s="338"/>
      <c r="E8" s="339"/>
      <c r="F8" s="340"/>
      <c r="G8" s="338"/>
      <c r="I8" s="342"/>
    </row>
    <row r="9" spans="1:12" ht="27">
      <c r="D9" s="24"/>
      <c r="E9" s="25" t="s">
        <v>456</v>
      </c>
      <c r="F9" s="1072" t="s">
        <v>82</v>
      </c>
      <c r="G9" s="352"/>
    </row>
    <row r="10" spans="1:12" s="341" customFormat="1" ht="6">
      <c r="A10" s="346"/>
      <c r="B10" s="336"/>
      <c r="C10" s="337"/>
      <c r="D10" s="347"/>
      <c r="E10" s="343"/>
      <c r="F10" s="348"/>
      <c r="G10" s="349"/>
      <c r="I10" s="342"/>
    </row>
    <row r="11" spans="1:12" ht="27">
      <c r="A11" s="171"/>
      <c r="D11" s="24"/>
      <c r="E11" s="55" t="s">
        <v>454</v>
      </c>
      <c r="F11" s="1083" t="s">
        <v>990</v>
      </c>
      <c r="G11" s="350"/>
    </row>
    <row r="12" spans="1:12" ht="27">
      <c r="D12" s="24"/>
      <c r="E12" s="55" t="s">
        <v>455</v>
      </c>
      <c r="F12" s="1083" t="s">
        <v>991</v>
      </c>
      <c r="G12" s="352"/>
    </row>
    <row r="13" spans="1:12" s="341" customFormat="1" ht="6">
      <c r="A13" s="346"/>
      <c r="B13" s="336"/>
      <c r="C13" s="337"/>
      <c r="D13" s="347"/>
      <c r="E13" s="343"/>
      <c r="F13" s="348"/>
      <c r="G13" s="349"/>
      <c r="I13" s="342"/>
    </row>
    <row r="14" spans="1:12" ht="27">
      <c r="D14" s="24"/>
      <c r="E14" s="55" t="s">
        <v>354</v>
      </c>
      <c r="F14" s="298" t="s">
        <v>41</v>
      </c>
      <c r="G14" s="352"/>
    </row>
    <row r="15" spans="1:12" ht="27" hidden="1">
      <c r="D15" s="24"/>
      <c r="E15" s="55" t="s">
        <v>284</v>
      </c>
      <c r="F15" s="300" t="s">
        <v>764</v>
      </c>
      <c r="G15" s="352"/>
    </row>
    <row r="16" spans="1:12" ht="27" hidden="1">
      <c r="D16" s="24"/>
      <c r="E16" s="55" t="s">
        <v>578</v>
      </c>
      <c r="F16" s="300"/>
      <c r="G16" s="352"/>
    </row>
    <row r="17" spans="1:9" ht="19.5">
      <c r="D17" s="24"/>
      <c r="E17" s="25"/>
      <c r="F17" s="412" t="s">
        <v>586</v>
      </c>
      <c r="G17" s="21"/>
    </row>
    <row r="18" spans="1:9" ht="27">
      <c r="D18" s="24"/>
      <c r="E18" s="55" t="s">
        <v>484</v>
      </c>
      <c r="F18" s="298" t="s">
        <v>1840</v>
      </c>
      <c r="G18" s="352"/>
    </row>
    <row r="19" spans="1:9" ht="27">
      <c r="D19" s="24"/>
      <c r="E19" s="55" t="s">
        <v>575</v>
      </c>
      <c r="F19" s="299" t="s">
        <v>1841</v>
      </c>
      <c r="G19" s="352"/>
    </row>
    <row r="20" spans="1:9" ht="27">
      <c r="D20" s="24"/>
      <c r="E20" s="55" t="s">
        <v>574</v>
      </c>
      <c r="F20" s="298" t="s">
        <v>1842</v>
      </c>
      <c r="G20" s="352"/>
    </row>
    <row r="21" spans="1:9" ht="56.25">
      <c r="D21" s="24"/>
      <c r="E21" s="55" t="s">
        <v>483</v>
      </c>
      <c r="F21" s="298" t="s">
        <v>1843</v>
      </c>
      <c r="G21" s="352"/>
    </row>
    <row r="22" spans="1:9" ht="19.5" hidden="1">
      <c r="D22" s="24"/>
      <c r="E22" s="25"/>
      <c r="F22" s="412" t="s">
        <v>587</v>
      </c>
      <c r="G22" s="21"/>
    </row>
    <row r="23" spans="1:9" ht="27" hidden="1">
      <c r="D23" s="24"/>
      <c r="E23" s="55" t="s">
        <v>590</v>
      </c>
      <c r="F23" s="302"/>
      <c r="G23" s="352"/>
    </row>
    <row r="24" spans="1:9" ht="27" hidden="1">
      <c r="D24" s="24"/>
      <c r="E24" s="55" t="s">
        <v>589</v>
      </c>
      <c r="F24" s="300"/>
      <c r="G24" s="352"/>
    </row>
    <row r="25" spans="1:9" ht="27" hidden="1">
      <c r="D25" s="24"/>
      <c r="E25" s="55" t="s">
        <v>588</v>
      </c>
      <c r="F25" s="302"/>
      <c r="G25" s="352"/>
    </row>
    <row r="26" spans="1:9" ht="27" hidden="1">
      <c r="D26" s="24"/>
      <c r="E26" s="55" t="s">
        <v>483</v>
      </c>
      <c r="F26" s="302"/>
      <c r="G26" s="352"/>
    </row>
    <row r="27" spans="1:9" s="341" customFormat="1" ht="35.1" customHeight="1">
      <c r="A27" s="346"/>
      <c r="B27" s="336"/>
      <c r="C27" s="337"/>
      <c r="D27" s="347"/>
      <c r="E27" s="343"/>
      <c r="F27" s="348"/>
      <c r="G27" s="349"/>
      <c r="I27" s="342"/>
    </row>
    <row r="28" spans="1:9" ht="27">
      <c r="D28" s="24"/>
      <c r="E28" s="55" t="s">
        <v>166</v>
      </c>
      <c r="F28" s="318" t="s">
        <v>82</v>
      </c>
      <c r="G28" s="352"/>
    </row>
    <row r="29" spans="1:9" ht="27">
      <c r="C29" s="28"/>
      <c r="D29" s="29"/>
      <c r="E29" s="30" t="s">
        <v>76</v>
      </c>
      <c r="F29" s="301" t="s">
        <v>1098</v>
      </c>
      <c r="G29" s="351"/>
    </row>
    <row r="30" spans="1:9" ht="27" hidden="1">
      <c r="C30" s="28"/>
      <c r="D30" s="29"/>
      <c r="E30" s="51" t="s">
        <v>198</v>
      </c>
      <c r="F30" s="302"/>
      <c r="G30" s="351"/>
    </row>
    <row r="31" spans="1:9" ht="27">
      <c r="C31" s="28"/>
      <c r="D31" s="29"/>
      <c r="E31" s="30" t="s">
        <v>52</v>
      </c>
      <c r="F31" s="301" t="s">
        <v>1099</v>
      </c>
      <c r="G31" s="351"/>
    </row>
    <row r="32" spans="1:9" ht="27">
      <c r="C32" s="28"/>
      <c r="D32" s="29"/>
      <c r="E32" s="30" t="s">
        <v>53</v>
      </c>
      <c r="F32" s="301" t="s">
        <v>1100</v>
      </c>
      <c r="G32" s="351"/>
      <c r="H32" s="31"/>
    </row>
    <row r="33" spans="1:9" s="341" customFormat="1" ht="6">
      <c r="A33" s="346"/>
      <c r="B33" s="336"/>
      <c r="C33" s="337"/>
      <c r="D33" s="347"/>
      <c r="E33" s="343"/>
      <c r="F33" s="348"/>
      <c r="G33" s="349"/>
      <c r="I33" s="342"/>
    </row>
    <row r="34" spans="1:9" ht="27">
      <c r="A34" s="170"/>
      <c r="D34" s="26"/>
      <c r="E34" s="762" t="s">
        <v>702</v>
      </c>
      <c r="F34" s="1084" t="s">
        <v>704</v>
      </c>
      <c r="G34" s="350"/>
    </row>
    <row r="35" spans="1:9" s="341" customFormat="1" ht="6">
      <c r="A35" s="346"/>
      <c r="B35" s="336"/>
      <c r="C35" s="337"/>
      <c r="D35" s="347"/>
      <c r="E35" s="343"/>
      <c r="F35" s="348"/>
      <c r="G35" s="349"/>
      <c r="I35" s="342"/>
    </row>
    <row r="36" spans="1:9" ht="27">
      <c r="A36" s="170"/>
      <c r="D36" s="26"/>
      <c r="E36" s="55" t="s">
        <v>229</v>
      </c>
      <c r="F36" s="791" t="s">
        <v>199</v>
      </c>
      <c r="G36" s="350"/>
    </row>
    <row r="37" spans="1:9" s="341" customFormat="1" ht="6">
      <c r="A37" s="335"/>
      <c r="B37" s="336"/>
      <c r="C37" s="337"/>
      <c r="D37" s="338"/>
      <c r="E37" s="339"/>
      <c r="F37" s="340"/>
      <c r="G37" s="338"/>
      <c r="I37" s="342"/>
    </row>
    <row r="38" spans="1:9" ht="27">
      <c r="B38" s="161"/>
      <c r="D38" s="24"/>
      <c r="E38" s="55" t="s">
        <v>708</v>
      </c>
      <c r="F38" s="1072" t="s">
        <v>81</v>
      </c>
      <c r="G38" s="352"/>
      <c r="I38" s="19"/>
    </row>
    <row r="39" spans="1:9" s="341" customFormat="1" ht="6">
      <c r="A39" s="346"/>
      <c r="B39" s="336"/>
      <c r="C39" s="337"/>
      <c r="D39" s="347"/>
      <c r="E39" s="343"/>
      <c r="F39" s="348"/>
      <c r="G39" s="349"/>
      <c r="I39" s="342"/>
    </row>
    <row r="40" spans="1:9" ht="27">
      <c r="A40" s="172"/>
      <c r="B40" s="66"/>
      <c r="D40" s="33"/>
      <c r="E40" s="32" t="s">
        <v>528</v>
      </c>
      <c r="F40" s="298" t="s">
        <v>1844</v>
      </c>
      <c r="G40" s="350"/>
    </row>
    <row r="41" spans="1:9" ht="27">
      <c r="A41" s="172"/>
      <c r="B41" s="66"/>
      <c r="D41" s="33"/>
      <c r="E41" s="41" t="s">
        <v>529</v>
      </c>
      <c r="F41" s="298" t="s">
        <v>1845</v>
      </c>
      <c r="G41" s="350"/>
    </row>
    <row r="42" spans="1:9" ht="19.5">
      <c r="D42" s="24"/>
      <c r="E42" s="25"/>
      <c r="F42" s="412" t="s">
        <v>560</v>
      </c>
      <c r="G42" s="21"/>
    </row>
    <row r="43" spans="1:9" ht="27">
      <c r="A43" s="172"/>
      <c r="D43" s="21"/>
      <c r="E43" s="410" t="s">
        <v>84</v>
      </c>
      <c r="F43" s="416" t="s">
        <v>1846</v>
      </c>
      <c r="G43" s="350"/>
    </row>
    <row r="44" spans="1:9" ht="27">
      <c r="A44" s="172"/>
      <c r="B44" s="66"/>
      <c r="D44" s="33"/>
      <c r="E44" s="410" t="s">
        <v>85</v>
      </c>
      <c r="F44" s="416" t="s">
        <v>1847</v>
      </c>
      <c r="G44" s="350"/>
    </row>
    <row r="45" spans="1:9" ht="27">
      <c r="A45" s="172"/>
      <c r="B45" s="66"/>
      <c r="D45" s="33"/>
      <c r="E45" s="410" t="s">
        <v>561</v>
      </c>
      <c r="F45" s="416" t="s">
        <v>1848</v>
      </c>
      <c r="G45" s="350"/>
    </row>
    <row r="46" spans="1:9" ht="27">
      <c r="D46" s="24"/>
      <c r="E46" s="411" t="s">
        <v>562</v>
      </c>
      <c r="F46" s="416" t="s">
        <v>1849</v>
      </c>
      <c r="G46" s="352"/>
    </row>
    <row r="47" spans="1:9" ht="20.100000000000001" customHeight="1">
      <c r="A47" s="172"/>
      <c r="D47" s="21"/>
      <c r="F47" s="135"/>
      <c r="G47" s="27"/>
    </row>
    <row r="48" spans="1:9" ht="19.5">
      <c r="A48" s="172"/>
      <c r="B48" s="66"/>
      <c r="D48" s="33"/>
      <c r="E48" s="32"/>
      <c r="F48" s="136"/>
      <c r="G48" s="27"/>
    </row>
    <row r="49" spans="1:9" ht="19.5">
      <c r="A49" s="172"/>
      <c r="B49" s="66"/>
      <c r="D49" s="33"/>
      <c r="E49" s="32"/>
      <c r="F49" s="136"/>
      <c r="G49" s="27"/>
    </row>
    <row r="50" spans="1:9" ht="19.5">
      <c r="A50" s="172"/>
      <c r="B50" s="66"/>
      <c r="D50" s="33"/>
      <c r="E50" s="41"/>
      <c r="F50" s="136"/>
      <c r="G50" s="27"/>
    </row>
    <row r="51" spans="1:9" ht="19.5">
      <c r="A51" s="172"/>
      <c r="B51" s="66"/>
      <c r="D51" s="33"/>
      <c r="E51" s="32"/>
      <c r="F51" s="136"/>
      <c r="G51" s="27"/>
    </row>
    <row r="54" spans="1:9">
      <c r="E54" s="1094"/>
      <c r="F54" s="1094"/>
      <c r="G54" s="1094"/>
      <c r="H54" s="1094"/>
      <c r="I54" s="1094"/>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sheetPr codeName="modCheckCyan">
    <tabColor indexed="47"/>
  </sheetPr>
  <dimension ref="A1:A296"/>
  <sheetViews>
    <sheetView showGridLines="0" workbookViewId="0"/>
  </sheetViews>
  <sheetFormatPr defaultRowHeight="11.25"/>
  <sheetData>
    <row r="1" spans="1:1">
      <c r="A1" s="997">
        <f>IF('Форма 4.2.1 | Т-ТЭ | &gt;=25МВт'!$O$22="",1,0)</f>
        <v>1</v>
      </c>
    </row>
    <row r="2" spans="1:1">
      <c r="A2" s="997">
        <f>IF('Форма 4.2.1 | Т-ТЭ | &gt;=25МВт'!$O$23="",1,0)</f>
        <v>1</v>
      </c>
    </row>
    <row r="3" spans="1:1">
      <c r="A3" s="997">
        <f>IF('Форма 4.2.1 | Т-ТЭ | &gt;=25МВт'!$M$24="",1,0)</f>
        <v>1</v>
      </c>
    </row>
    <row r="4" spans="1:1">
      <c r="A4" s="997">
        <f>IF('Форма 4.2.1 | Т-ТЭ | &gt;=25МВт'!$R$24="",1,0)</f>
        <v>1</v>
      </c>
    </row>
    <row r="5" spans="1:1">
      <c r="A5" s="997">
        <f>IF('Форма 4.2.1 | Т-ТЭ | &gt;=25МВт'!$T$24="",1,0)</f>
        <v>1</v>
      </c>
    </row>
    <row r="6" spans="1:1">
      <c r="A6" s="997">
        <f>IF('Форма 4.2.1 | Т-ТЭ | &gt;=25МВт'!$S$24="",1,0)</f>
        <v>0</v>
      </c>
    </row>
    <row r="7" spans="1:1">
      <c r="A7" s="997">
        <f>IF('Форма 4.2.1 | Т-ТЭ | &gt;=25МВт'!$U$24="",1,0)</f>
        <v>0</v>
      </c>
    </row>
    <row r="8" spans="1:1">
      <c r="A8" s="997">
        <f>IF('Форма 4.2.1 | Т-ТЭ | ТСО'!$O$22="",1,0)</f>
        <v>1</v>
      </c>
    </row>
    <row r="9" spans="1:1">
      <c r="A9" s="997">
        <f>IF('Форма 4.2.1 | Т-ТЭ | ТСО'!$O$23="",1,0)</f>
        <v>1</v>
      </c>
    </row>
    <row r="10" spans="1:1">
      <c r="A10" s="997">
        <f>IF('Форма 4.2.1 | Т-ТЭ | ТСО'!$M$24="",1,0)</f>
        <v>1</v>
      </c>
    </row>
    <row r="11" spans="1:1">
      <c r="A11" s="997">
        <f>IF('Форма 4.2.1 | Т-ТЭ | ТСО'!$R$24="",1,0)</f>
        <v>1</v>
      </c>
    </row>
    <row r="12" spans="1:1">
      <c r="A12" s="997">
        <f>IF('Форма 4.2.1 | Т-ТЭ | ТСО'!$T$24="",1,0)</f>
        <v>1</v>
      </c>
    </row>
    <row r="13" spans="1:1">
      <c r="A13" s="997">
        <f>IF('Форма 4.2.1 | Т-ТЭ | ТСО'!$S$24="",1,0)</f>
        <v>0</v>
      </c>
    </row>
    <row r="14" spans="1:1">
      <c r="A14" s="997">
        <f>IF('Форма 4.2.1 | Т-ТЭ | ТСО'!$U$24="",1,0)</f>
        <v>0</v>
      </c>
    </row>
    <row r="15" spans="1:1">
      <c r="A15" s="997">
        <f>IF('Форма 4.2.1 | Т-ТЭ | потр'!$O$22="",1,0)</f>
        <v>0</v>
      </c>
    </row>
    <row r="16" spans="1:1">
      <c r="A16" s="997">
        <f>IF('Форма 4.2.1 | Т-ТЭ | потр'!$O$23="",1,0)</f>
        <v>0</v>
      </c>
    </row>
    <row r="17" spans="1:1">
      <c r="A17" s="997">
        <f>IF('Форма 4.2.1 | Т-ТЭ | потр'!$M$24="",1,0)</f>
        <v>0</v>
      </c>
    </row>
    <row r="18" spans="1:1">
      <c r="A18" s="997">
        <f>IF('Форма 4.2.1 | Т-ТЭ | потр'!$R$24="",1,0)</f>
        <v>0</v>
      </c>
    </row>
    <row r="19" spans="1:1">
      <c r="A19" s="997">
        <f>IF('Форма 4.2.1 | Т-ТЭ | потр'!$T$24="",1,0)</f>
        <v>0</v>
      </c>
    </row>
    <row r="20" spans="1:1">
      <c r="A20" s="997">
        <f>IF('Форма 4.2.1 | Т-ТЭ | потр'!$S$24="",1,0)</f>
        <v>0</v>
      </c>
    </row>
    <row r="21" spans="1:1">
      <c r="A21" s="997">
        <f>IF('Форма 4.2.1 | Т-ТЭ | потр'!$U$24="",1,0)</f>
        <v>0</v>
      </c>
    </row>
    <row r="22" spans="1:1">
      <c r="A22" s="997">
        <f>IF('Форма 4.2.1 | Т-ТЭ | предел'!$O$24="",1,0)</f>
        <v>1</v>
      </c>
    </row>
    <row r="23" spans="1:1">
      <c r="A23" s="997">
        <f>IF('Форма 4.2.1 | Т-ТЭ | предел'!$O$25="",1,0)</f>
        <v>1</v>
      </c>
    </row>
    <row r="24" spans="1:1">
      <c r="A24" s="997">
        <f>IF('Форма 4.2.1 | Т-ТЭ | предел'!$M$26="",1,0)</f>
        <v>1</v>
      </c>
    </row>
    <row r="25" spans="1:1">
      <c r="A25" s="997">
        <f>IF('Форма 4.2.1 | Т-ТЭ | предел'!$R$26="",1,0)</f>
        <v>1</v>
      </c>
    </row>
    <row r="26" spans="1:1">
      <c r="A26" s="997">
        <f>IF('Форма 4.2.1 | Т-ТЭ | предел'!$T$26="",1,0)</f>
        <v>1</v>
      </c>
    </row>
    <row r="27" spans="1:1">
      <c r="A27" s="997">
        <f>IF('Форма 4.2.1 | Т-ТЭ | предел'!$O$7="",1,0)</f>
        <v>0</v>
      </c>
    </row>
    <row r="28" spans="1:1">
      <c r="A28" s="997">
        <f>IF('Форма 4.2.1 | Т-ТЭ | предел'!$S$26="",1,0)</f>
        <v>0</v>
      </c>
    </row>
    <row r="29" spans="1:1">
      <c r="A29" s="997">
        <f>IF('Форма 4.2.1 | Т-ТЭ | предел'!$U$26="",1,0)</f>
        <v>0</v>
      </c>
    </row>
    <row r="30" spans="1:1">
      <c r="A30" s="997">
        <f>IF('Форма 4.2.1 | Т-ТЭ | индикат'!$O$7="",1,0)</f>
        <v>1</v>
      </c>
    </row>
    <row r="31" spans="1:1">
      <c r="A31" s="997">
        <f>IF('Форма 4.2.1 | Т-ТЭ | индикат'!$O$24="",1,0)</f>
        <v>1</v>
      </c>
    </row>
    <row r="32" spans="1:1">
      <c r="A32" s="997">
        <f>IF('Форма 4.2.1 | Т-ТЭ | индикат'!$O$25="",1,0)</f>
        <v>1</v>
      </c>
    </row>
    <row r="33" spans="1:1">
      <c r="A33" s="997">
        <f>IF('Форма 4.2.1 | Т-ТЭ | индикат'!$M$26="",1,0)</f>
        <v>1</v>
      </c>
    </row>
    <row r="34" spans="1:1">
      <c r="A34" s="997">
        <f>IF('Форма 4.2.1 | Т-ТЭ | индикат'!$R$26="",1,0)</f>
        <v>1</v>
      </c>
    </row>
    <row r="35" spans="1:1">
      <c r="A35" s="997">
        <f>IF('Форма 4.2.1 | Т-ТЭ | индикат'!$T$26="",1,0)</f>
        <v>1</v>
      </c>
    </row>
    <row r="36" spans="1:1">
      <c r="A36" s="997">
        <f>IF('Форма 4.2.1 | Т-ТЭ | индикат'!$S$26="",1,0)</f>
        <v>0</v>
      </c>
    </row>
    <row r="37" spans="1:1">
      <c r="A37" s="997">
        <f>IF('Форма 4.2.1 | Т-ТЭ | индикат'!$U$26="",1,0)</f>
        <v>0</v>
      </c>
    </row>
    <row r="38" spans="1:1">
      <c r="A38" s="997">
        <f>IF('Форма 4.2.1 | Резерв мощности'!$O$22="",1,0)</f>
        <v>1</v>
      </c>
    </row>
    <row r="39" spans="1:1">
      <c r="A39" s="997">
        <f>IF('Форма 4.2.1 | Резерв мощности'!$O$23="",1,0)</f>
        <v>1</v>
      </c>
    </row>
    <row r="40" spans="1:1">
      <c r="A40" s="997">
        <f>IF('Форма 4.2.1 | Резерв мощности'!$M$24="",1,0)</f>
        <v>1</v>
      </c>
    </row>
    <row r="41" spans="1:1">
      <c r="A41" s="997">
        <f>IF('Форма 4.2.1 | Резерв мощности'!$O$24="",1,0)</f>
        <v>1</v>
      </c>
    </row>
    <row r="42" spans="1:1">
      <c r="A42" s="997">
        <f>IF('Форма 4.2.1 | Резерв мощности'!$R$24="",1,0)</f>
        <v>1</v>
      </c>
    </row>
    <row r="43" spans="1:1">
      <c r="A43" s="997">
        <f>IF('Форма 4.2.1 | Резерв мощности'!$T$24="",1,0)</f>
        <v>1</v>
      </c>
    </row>
    <row r="44" spans="1:1">
      <c r="A44" s="997">
        <f>IF('Форма 4.2.1 | Резерв мощности'!$S$24="",1,0)</f>
        <v>0</v>
      </c>
    </row>
    <row r="45" spans="1:1">
      <c r="A45" s="997">
        <f>IF('Форма 4.2.1 | Резерв мощности'!$U$24="",1,0)</f>
        <v>0</v>
      </c>
    </row>
    <row r="46" spans="1:1">
      <c r="A46" s="997">
        <f>IF('Форма 4.2.2 | Т-ТН'!$O$23="",1,0)</f>
        <v>1</v>
      </c>
    </row>
    <row r="47" spans="1:1">
      <c r="A47" s="997">
        <f>IF('Форма 4.2.2 | Т-ТН'!$M$24="",1,0)</f>
        <v>1</v>
      </c>
    </row>
    <row r="48" spans="1:1">
      <c r="A48" s="997">
        <f>IF('Форма 4.2.2 | Т-ТН'!$R$24="",1,0)</f>
        <v>1</v>
      </c>
    </row>
    <row r="49" spans="1:1">
      <c r="A49" s="997">
        <f>IF('Форма 4.2.2 | Т-ТН'!$T$24="",1,0)</f>
        <v>1</v>
      </c>
    </row>
    <row r="50" spans="1:1">
      <c r="A50" s="997">
        <f>IF('Форма 4.2.2 | Т-ТН'!$S$24="",1,0)</f>
        <v>0</v>
      </c>
    </row>
    <row r="51" spans="1:1">
      <c r="A51" s="997">
        <f>IF('Форма 4.2.2 | Т-ТН'!$U$24="",1,0)</f>
        <v>0</v>
      </c>
    </row>
    <row r="52" spans="1:1">
      <c r="A52" s="997">
        <f>IF('Форма 4.2.2 | Т-передача ТЭ'!$O$23="",1,0)</f>
        <v>1</v>
      </c>
    </row>
    <row r="53" spans="1:1">
      <c r="A53" s="997">
        <f>IF('Форма 4.2.2 | Т-передача ТЭ'!$M$24="",1,0)</f>
        <v>1</v>
      </c>
    </row>
    <row r="54" spans="1:1">
      <c r="A54" s="997">
        <f>IF('Форма 4.2.2 | Т-передача ТЭ'!$R$24="",1,0)</f>
        <v>1</v>
      </c>
    </row>
    <row r="55" spans="1:1">
      <c r="A55" s="997">
        <f>IF('Форма 4.2.2 | Т-передача ТЭ'!$T$24="",1,0)</f>
        <v>1</v>
      </c>
    </row>
    <row r="56" spans="1:1">
      <c r="A56" s="997">
        <f>IF('Форма 4.2.2 | Т-передача ТЭ'!$S$24="",1,0)</f>
        <v>0</v>
      </c>
    </row>
    <row r="57" spans="1:1">
      <c r="A57" s="997">
        <f>IF('Форма 4.2.2 | Т-передача ТЭ'!$U$24="",1,0)</f>
        <v>0</v>
      </c>
    </row>
    <row r="58" spans="1:1">
      <c r="A58" s="997">
        <f>IF('Форма 4.2.2 | Т-передача ТН'!$O$23="",1,0)</f>
        <v>1</v>
      </c>
    </row>
    <row r="59" spans="1:1">
      <c r="A59" s="997">
        <f>IF('Форма 4.2.2 | Т-передача ТН'!$M$24="",1,0)</f>
        <v>1</v>
      </c>
    </row>
    <row r="60" spans="1:1">
      <c r="A60" s="997">
        <f>IF('Форма 4.2.2 | Т-передача ТН'!$R$24="",1,0)</f>
        <v>1</v>
      </c>
    </row>
    <row r="61" spans="1:1">
      <c r="A61" s="997">
        <f>IF('Форма 4.2.2 | Т-передача ТН'!$T$24="",1,0)</f>
        <v>1</v>
      </c>
    </row>
    <row r="62" spans="1:1">
      <c r="A62" s="997">
        <f>IF('Форма 4.2.2 | Т-передача ТН'!$S$24="",1,0)</f>
        <v>0</v>
      </c>
    </row>
    <row r="63" spans="1:1">
      <c r="A63" s="997">
        <f>IF('Форма 4.2.2 | Т-передача ТН'!$U$24="",1,0)</f>
        <v>0</v>
      </c>
    </row>
    <row r="64" spans="1:1">
      <c r="A64" s="997">
        <f>IF('Форма 4.2.3 | Т-гор.вода'!$O$23="",1,0)</f>
        <v>1</v>
      </c>
    </row>
    <row r="65" spans="1:1">
      <c r="A65" s="997">
        <f>IF('Форма 4.2.3 | Т-гор.вода'!$M$24="",1,0)</f>
        <v>0</v>
      </c>
    </row>
    <row r="66" spans="1:1">
      <c r="A66" s="997">
        <f>IF('Форма 4.2.3 | Т-гор.вода'!$W$24="",1,0)</f>
        <v>1</v>
      </c>
    </row>
    <row r="67" spans="1:1">
      <c r="A67" s="997">
        <f>IF('Форма 4.2.3 | Т-гор.вода'!$Y$24="",1,0)</f>
        <v>1</v>
      </c>
    </row>
    <row r="68" spans="1:1">
      <c r="A68" s="997">
        <f>IF('Форма 4.2.3 | Т-гор.вода'!$M$25="",1,0)</f>
        <v>1</v>
      </c>
    </row>
    <row r="69" spans="1:1">
      <c r="A69" s="997">
        <f>IF('Форма 4.2.3 | Т-гор.вода'!$X$24="",1,0)</f>
        <v>0</v>
      </c>
    </row>
    <row r="70" spans="1:1">
      <c r="A70" s="997">
        <f>IF('Форма 4.2.3 | Т-гор.вода'!$Z$24="",1,0)</f>
        <v>0</v>
      </c>
    </row>
    <row r="71" spans="1:1">
      <c r="A71" s="997">
        <f>IF('Форма 4.2.4 | Т-подкл'!$AB$23="",1,0)</f>
        <v>1</v>
      </c>
    </row>
    <row r="72" spans="1:1">
      <c r="A72" s="997">
        <f>IF('Форма 4.2.4 | Т-подкл'!$AD$23="",1,0)</f>
        <v>1</v>
      </c>
    </row>
    <row r="73" spans="1:1">
      <c r="A73" s="997">
        <f>IF('Форма 4.2.4 | Т-подкл'!$N$23="",1,0)</f>
        <v>0</v>
      </c>
    </row>
    <row r="74" spans="1:1">
      <c r="A74" s="997">
        <f>IF('Форма 4.2.4 | Т-подкл'!$R$23="",1,0)</f>
        <v>0</v>
      </c>
    </row>
    <row r="75" spans="1:1">
      <c r="A75" s="997">
        <f>IF('Форма 4.2.4 | Т-подкл'!$V$23="",1,0)</f>
        <v>0</v>
      </c>
    </row>
    <row r="76" spans="1:1">
      <c r="A76" s="997">
        <f>IF('Форма 4.2.4 | Т-подкл'!$AC$23="",1,0)</f>
        <v>0</v>
      </c>
    </row>
    <row r="77" spans="1:1">
      <c r="A77" s="997">
        <f>IF('Форма 4.2.4 | Т-подкл'!$AE$23="",1,0)</f>
        <v>0</v>
      </c>
    </row>
    <row r="78" spans="1:1">
      <c r="A78" s="997">
        <f>IF('Форма 4.2.5 | Т-подкл(инд)'!$M$23="",1,0)</f>
        <v>1</v>
      </c>
    </row>
    <row r="79" spans="1:1">
      <c r="A79" s="997">
        <f>IF('Форма 4.2.5 | Т-подкл(инд)'!$P$23="",1,0)</f>
        <v>1</v>
      </c>
    </row>
    <row r="80" spans="1:1">
      <c r="A80" s="997">
        <f>IF('Форма 4.2.5 | Т-подкл(инд)'!$Q$23="",1,0)</f>
        <v>1</v>
      </c>
    </row>
    <row r="81" spans="1:1">
      <c r="A81" s="997">
        <f>IF('Форма 4.2.5 | Т-подкл(инд)'!$R$23="",1,0)</f>
        <v>1</v>
      </c>
    </row>
    <row r="82" spans="1:1">
      <c r="A82" s="997">
        <f>IF('Форма 4.2.5 | Т-подкл(инд)'!$S$23="",1,0)</f>
        <v>1</v>
      </c>
    </row>
    <row r="83" spans="1:1">
      <c r="A83" s="997">
        <f>IF('Форма 4.2.5 | Т-подкл(инд)'!$T$23="",1,0)</f>
        <v>0</v>
      </c>
    </row>
    <row r="84" spans="1:1">
      <c r="A84" s="997">
        <f>IF('Форма 4.2.5 | Т-подкл(инд)'!$V$23="",1,0)</f>
        <v>0</v>
      </c>
    </row>
    <row r="85" spans="1:1">
      <c r="A85" s="997">
        <f>IF('Форма 4.7'!$E$12="",1,0)</f>
        <v>1</v>
      </c>
    </row>
    <row r="86" spans="1:1">
      <c r="A86" s="997">
        <f>IF('Форма 4.7'!$F$12="",1,0)</f>
        <v>1</v>
      </c>
    </row>
    <row r="87" spans="1:1">
      <c r="A87" s="997">
        <f>IF('Форма 4.8'!$G$11="",1,0)</f>
        <v>0</v>
      </c>
    </row>
    <row r="88" spans="1:1">
      <c r="A88" s="997">
        <f>IF('Форма 4.8'!$G$12="",1,0)</f>
        <v>0</v>
      </c>
    </row>
    <row r="89" spans="1:1">
      <c r="A89" s="997">
        <f>IF('Форма 4.8'!$H$12="",1,0)</f>
        <v>0</v>
      </c>
    </row>
    <row r="90" spans="1:1">
      <c r="A90" s="997">
        <f>IF('Форма 4.8'!$H$13="",1,0)</f>
        <v>0</v>
      </c>
    </row>
    <row r="91" spans="1:1">
      <c r="A91" s="997">
        <f>IF('Форма 4.8'!$E$15="",1,0)</f>
        <v>0</v>
      </c>
    </row>
    <row r="92" spans="1:1">
      <c r="A92" s="997">
        <f>IF('Форма 4.8'!$H$15="",1,0)</f>
        <v>0</v>
      </c>
    </row>
    <row r="93" spans="1:1">
      <c r="A93" s="997">
        <f>IF('Форма 4.8'!$G$18="",1,0)</f>
        <v>0</v>
      </c>
    </row>
    <row r="94" spans="1:1">
      <c r="A94" s="997">
        <f>IF('Форма 4.8'!$G$22="",1,0)</f>
        <v>0</v>
      </c>
    </row>
    <row r="95" spans="1:1">
      <c r="A95" s="997">
        <f>IF('Форма 4.8'!$G$25="",1,0)</f>
        <v>0</v>
      </c>
    </row>
    <row r="96" spans="1:1">
      <c r="A96" s="997">
        <f>IF('Форма 4.8'!$E$31="",1,0)</f>
        <v>0</v>
      </c>
    </row>
    <row r="97" spans="1:1">
      <c r="A97" s="997">
        <f>IF('Форма 4.8'!$H$31="",1,0)</f>
        <v>0</v>
      </c>
    </row>
    <row r="98" spans="1:1">
      <c r="A98" s="997">
        <f>IF('Форма 4.8'!$G$28="",1,0)</f>
        <v>0</v>
      </c>
    </row>
    <row r="99" spans="1:1">
      <c r="A99" s="997">
        <f>IF('Форма 1.0.2'!$E$12="",1,0)</f>
        <v>1</v>
      </c>
    </row>
    <row r="100" spans="1:1">
      <c r="A100" s="997">
        <f>IF('Форма 1.0.2'!$F$12="",1,0)</f>
        <v>1</v>
      </c>
    </row>
    <row r="101" spans="1:1">
      <c r="A101" s="997">
        <f>IF('Форма 1.0.2'!$G$12="",1,0)</f>
        <v>1</v>
      </c>
    </row>
    <row r="102" spans="1:1">
      <c r="A102" s="997">
        <f>IF('Форма 1.0.2'!$H$12="",1,0)</f>
        <v>1</v>
      </c>
    </row>
    <row r="103" spans="1:1">
      <c r="A103" s="997">
        <f>IF('Форма 1.0.2'!$I$12="",1,0)</f>
        <v>1</v>
      </c>
    </row>
    <row r="104" spans="1:1">
      <c r="A104" s="997">
        <f>IF('Форма 1.0.2'!$J$12="",1,0)</f>
        <v>1</v>
      </c>
    </row>
    <row r="105" spans="1:1">
      <c r="A105" s="997">
        <f>IF('Сведения об изменении'!$E$12="",1,0)</f>
        <v>1</v>
      </c>
    </row>
    <row r="106" spans="1:1">
      <c r="A106" s="1057">
        <f>IF('Форма 4.2.4 | Т-подкл'!$AA$23="",1,0)</f>
        <v>1</v>
      </c>
    </row>
    <row r="107" spans="1:1">
      <c r="A107" s="1057">
        <f>IF('Форма 4.2.4 | Т-подкл'!$Z$23="",1,0)</f>
        <v>1</v>
      </c>
    </row>
    <row r="108" spans="1:1">
      <c r="A108" s="1066">
        <f>IF('Форма 4.7'!$F$15="",1,0)</f>
        <v>1</v>
      </c>
    </row>
    <row r="109" spans="1:1">
      <c r="A109" s="1066">
        <f>IF('Форма 4.7'!$E$15="",1,0)</f>
        <v>1</v>
      </c>
    </row>
    <row r="110" spans="1:1">
      <c r="A110" s="1066">
        <f>IF(Территории!$E$12="",1,0)</f>
        <v>0</v>
      </c>
    </row>
    <row r="111" spans="1:1">
      <c r="A111" s="1066">
        <f>IF('Перечень тарифов'!$E$21="",1,0)</f>
        <v>0</v>
      </c>
    </row>
    <row r="112" spans="1:1">
      <c r="A112" s="1066">
        <f>IF('Перечень тарифов'!$F$21="",1,0)</f>
        <v>0</v>
      </c>
    </row>
    <row r="113" spans="1:1">
      <c r="A113" s="1066">
        <f>IF('Перечень тарифов'!$G$21="",1,0)</f>
        <v>0</v>
      </c>
    </row>
    <row r="114" spans="1:1">
      <c r="A114" s="1066">
        <f>IF('Перечень тарифов'!$K$21="",1,0)</f>
        <v>0</v>
      </c>
    </row>
    <row r="115" spans="1:1">
      <c r="A115" s="1066">
        <f>IF('Перечень тарифов'!$O$21="",1,0)</f>
        <v>0</v>
      </c>
    </row>
    <row r="116" spans="1:1">
      <c r="A116" s="1066">
        <f>IF('Перечень тарифов'!$S$21="",1,0)</f>
        <v>0</v>
      </c>
    </row>
    <row r="117" spans="1:1">
      <c r="A117" s="1066">
        <f>IF('Форма 4.2.1 | Т-ТЭ | потр'!$O$24="",1,0)</f>
        <v>0</v>
      </c>
    </row>
    <row r="118" spans="1:1">
      <c r="A118" s="1080">
        <f>IF('Форма 4.2.1 | Т-ТЭ | потр'!$Y$24="",1,0)</f>
        <v>0</v>
      </c>
    </row>
    <row r="119" spans="1:1">
      <c r="A119" s="1080">
        <f>IF('Форма 4.2.1 | Т-ТЭ | потр'!$AA$24="",1,0)</f>
        <v>0</v>
      </c>
    </row>
    <row r="120" spans="1:1">
      <c r="A120" s="1080">
        <f>IF('Форма 4.2.1 | Т-ТЭ | потр'!$V$24="",1,0)</f>
        <v>0</v>
      </c>
    </row>
    <row r="121" spans="1:1">
      <c r="A121" s="1080">
        <f>IF('Форма 4.2.1 | Т-ТЭ | потр'!$Z$24="",1,0)</f>
        <v>0</v>
      </c>
    </row>
    <row r="122" spans="1:1">
      <c r="A122" s="1080">
        <f>IF('Форма 4.2.1 | Т-ТЭ | потр'!$AB$24="",1,0)</f>
        <v>0</v>
      </c>
    </row>
    <row r="123" spans="1:1">
      <c r="A123" s="1080">
        <f>IF('Форма 4.2.1 | Т-ТЭ | потр'!$AF$24="",1,0)</f>
        <v>0</v>
      </c>
    </row>
    <row r="124" spans="1:1">
      <c r="A124" s="1080">
        <f>IF('Форма 4.2.1 | Т-ТЭ | потр'!$AH$24="",1,0)</f>
        <v>0</v>
      </c>
    </row>
    <row r="125" spans="1:1">
      <c r="A125" s="1080">
        <f>IF('Форма 4.2.1 | Т-ТЭ | потр'!$AC$24="",1,0)</f>
        <v>0</v>
      </c>
    </row>
    <row r="126" spans="1:1">
      <c r="A126" s="1080">
        <f>IF('Форма 4.2.1 | Т-ТЭ | потр'!$AG$24="",1,0)</f>
        <v>0</v>
      </c>
    </row>
    <row r="127" spans="1:1">
      <c r="A127" s="1080">
        <f>IF('Форма 4.2.1 | Т-ТЭ | потр'!$AI$24="",1,0)</f>
        <v>0</v>
      </c>
    </row>
    <row r="128" spans="1:1">
      <c r="A128" s="1080">
        <f>IF('Форма 4.2.1 | Т-ТЭ | потр'!$AM$24="",1,0)</f>
        <v>0</v>
      </c>
    </row>
    <row r="129" spans="1:1">
      <c r="A129" s="1080">
        <f>IF('Форма 4.2.1 | Т-ТЭ | потр'!$AO$24="",1,0)</f>
        <v>0</v>
      </c>
    </row>
    <row r="130" spans="1:1">
      <c r="A130" s="1080">
        <f>IF('Форма 4.2.1 | Т-ТЭ | потр'!$AJ$24="",1,0)</f>
        <v>0</v>
      </c>
    </row>
    <row r="131" spans="1:1">
      <c r="A131" s="1080">
        <f>IF('Форма 4.2.1 | Т-ТЭ | потр'!$AN$24="",1,0)</f>
        <v>0</v>
      </c>
    </row>
    <row r="132" spans="1:1">
      <c r="A132" s="1080">
        <f>IF('Форма 4.2.1 | Т-ТЭ | потр'!$AP$24="",1,0)</f>
        <v>0</v>
      </c>
    </row>
    <row r="133" spans="1:1">
      <c r="A133" s="1080">
        <f>IF('Форма 4.2.1 | Т-ТЭ | потр'!$AT$24="",1,0)</f>
        <v>0</v>
      </c>
    </row>
    <row r="134" spans="1:1">
      <c r="A134" s="1080">
        <f>IF('Форма 4.2.1 | Т-ТЭ | потр'!$AV$24="",1,0)</f>
        <v>0</v>
      </c>
    </row>
    <row r="135" spans="1:1">
      <c r="A135" s="1080">
        <f>IF('Форма 4.2.1 | Т-ТЭ | потр'!$AQ$24="",1,0)</f>
        <v>0</v>
      </c>
    </row>
    <row r="136" spans="1:1">
      <c r="A136" s="1080">
        <f>IF('Форма 4.2.1 | Т-ТЭ | потр'!$AU$24="",1,0)</f>
        <v>0</v>
      </c>
    </row>
    <row r="137" spans="1:1">
      <c r="A137" s="1080">
        <f>IF('Форма 4.2.1 | Т-ТЭ | потр'!$AW$24="",1,0)</f>
        <v>0</v>
      </c>
    </row>
    <row r="138" spans="1:1">
      <c r="A138" s="1080">
        <f>IF('Форма 4.2.1 | Т-ТЭ | потр'!$BA$24="",1,0)</f>
        <v>0</v>
      </c>
    </row>
    <row r="139" spans="1:1">
      <c r="A139" s="1080">
        <f>IF('Форма 4.2.1 | Т-ТЭ | потр'!$BC$24="",1,0)</f>
        <v>0</v>
      </c>
    </row>
    <row r="140" spans="1:1">
      <c r="A140" s="1080">
        <f>IF('Форма 4.2.1 | Т-ТЭ | потр'!$AX$24="",1,0)</f>
        <v>0</v>
      </c>
    </row>
    <row r="141" spans="1:1">
      <c r="A141" s="1080">
        <f>IF('Форма 4.2.1 | Т-ТЭ | потр'!$BB$24="",1,0)</f>
        <v>0</v>
      </c>
    </row>
    <row r="142" spans="1:1">
      <c r="A142" s="1080">
        <f>IF('Форма 4.2.1 | Т-ТЭ | потр'!$BD$24="",1,0)</f>
        <v>0</v>
      </c>
    </row>
    <row r="143" spans="1:1">
      <c r="A143" s="1080">
        <f>IF('Форма 4.2.1 | Т-ТЭ | потр'!$BH$24="",1,0)</f>
        <v>0</v>
      </c>
    </row>
    <row r="144" spans="1:1">
      <c r="A144" s="1080">
        <f>IF('Форма 4.2.1 | Т-ТЭ | потр'!$BJ$24="",1,0)</f>
        <v>0</v>
      </c>
    </row>
    <row r="145" spans="1:1">
      <c r="A145" s="1080">
        <f>IF('Форма 4.2.1 | Т-ТЭ | потр'!$BE$24="",1,0)</f>
        <v>0</v>
      </c>
    </row>
    <row r="146" spans="1:1">
      <c r="A146" s="1080">
        <f>IF('Форма 4.2.1 | Т-ТЭ | потр'!$BI$24="",1,0)</f>
        <v>0</v>
      </c>
    </row>
    <row r="147" spans="1:1">
      <c r="A147" s="1080">
        <f>IF('Форма 4.2.1 | Т-ТЭ | потр'!$BK$24="",1,0)</f>
        <v>0</v>
      </c>
    </row>
    <row r="148" spans="1:1">
      <c r="A148" s="1080">
        <f>IF('Форма 4.2.1 | Т-ТЭ | потр'!$BO$24="",1,0)</f>
        <v>0</v>
      </c>
    </row>
    <row r="149" spans="1:1">
      <c r="A149" s="1080">
        <f>IF('Форма 4.2.1 | Т-ТЭ | потр'!$BQ$24="",1,0)</f>
        <v>0</v>
      </c>
    </row>
    <row r="150" spans="1:1">
      <c r="A150" s="1080">
        <f>IF('Форма 4.2.1 | Т-ТЭ | потр'!$BL$24="",1,0)</f>
        <v>0</v>
      </c>
    </row>
    <row r="151" spans="1:1">
      <c r="A151" s="1080">
        <f>IF('Форма 4.2.1 | Т-ТЭ | потр'!$BP$24="",1,0)</f>
        <v>0</v>
      </c>
    </row>
    <row r="152" spans="1:1">
      <c r="A152" s="1080">
        <f>IF('Форма 4.2.1 | Т-ТЭ | потр'!$BR$24="",1,0)</f>
        <v>0</v>
      </c>
    </row>
    <row r="153" spans="1:1">
      <c r="A153" s="1080">
        <f>IF('Форма 4.2.1 | Т-ТЭ | потр'!$BV$24="",1,0)</f>
        <v>0</v>
      </c>
    </row>
    <row r="154" spans="1:1">
      <c r="A154" s="1080">
        <f>IF('Форма 4.2.1 | Т-ТЭ | потр'!$BX$24="",1,0)</f>
        <v>0</v>
      </c>
    </row>
    <row r="155" spans="1:1">
      <c r="A155" s="1080">
        <f>IF('Форма 4.2.1 | Т-ТЭ | потр'!$BS$24="",1,0)</f>
        <v>0</v>
      </c>
    </row>
    <row r="156" spans="1:1">
      <c r="A156" s="1080">
        <f>IF('Форма 4.2.1 | Т-ТЭ | потр'!$BW$24="",1,0)</f>
        <v>0</v>
      </c>
    </row>
    <row r="157" spans="1:1">
      <c r="A157" s="1080">
        <f>IF('Форма 4.2.1 | Т-ТЭ | потр'!$BY$24="",1,0)</f>
        <v>0</v>
      </c>
    </row>
    <row r="158" spans="1:1">
      <c r="A158" s="1080">
        <f>IF('Форма 4.2.1 | Т-ТЭ | потр'!$CC$24="",1,0)</f>
        <v>0</v>
      </c>
    </row>
    <row r="159" spans="1:1">
      <c r="A159" s="1080">
        <f>IF('Форма 4.2.1 | Т-ТЭ | потр'!$CE$24="",1,0)</f>
        <v>0</v>
      </c>
    </row>
    <row r="160" spans="1:1">
      <c r="A160" s="1080">
        <f>IF('Форма 4.2.1 | Т-ТЭ | потр'!$BZ$24="",1,0)</f>
        <v>0</v>
      </c>
    </row>
    <row r="161" spans="1:1">
      <c r="A161" s="1080">
        <f>IF('Форма 4.2.1 | Т-ТЭ | потр'!$CD$24="",1,0)</f>
        <v>0</v>
      </c>
    </row>
    <row r="162" spans="1:1">
      <c r="A162" s="1080">
        <f>IF('Форма 4.2.1 | Т-ТЭ | потр'!$CF$24="",1,0)</f>
        <v>0</v>
      </c>
    </row>
    <row r="163" spans="1:1">
      <c r="A163" s="1080">
        <f>IF('Форма 4.2.1 | Т-ТЭ | потр'!$CJ$24="",1,0)</f>
        <v>0</v>
      </c>
    </row>
    <row r="164" spans="1:1">
      <c r="A164" s="1080">
        <f>IF('Форма 4.2.1 | Т-ТЭ | потр'!$CL$24="",1,0)</f>
        <v>0</v>
      </c>
    </row>
    <row r="165" spans="1:1">
      <c r="A165" s="1080">
        <f>IF('Форма 4.2.1 | Т-ТЭ | потр'!$CG$24="",1,0)</f>
        <v>0</v>
      </c>
    </row>
    <row r="166" spans="1:1">
      <c r="A166" s="1080">
        <f>IF('Форма 4.2.1 | Т-ТЭ | потр'!$CK$24="",1,0)</f>
        <v>0</v>
      </c>
    </row>
    <row r="167" spans="1:1">
      <c r="A167" s="1080">
        <f>IF('Форма 4.2.1 | Т-ТЭ | потр'!$CM$24="",1,0)</f>
        <v>0</v>
      </c>
    </row>
    <row r="168" spans="1:1">
      <c r="A168" s="1080">
        <f>IF('Форма 4.2.1 | Т-ТЭ | потр'!$CQ$24="",1,0)</f>
        <v>0</v>
      </c>
    </row>
    <row r="169" spans="1:1">
      <c r="A169" s="1080">
        <f>IF('Форма 4.2.1 | Т-ТЭ | потр'!$CS$24="",1,0)</f>
        <v>0</v>
      </c>
    </row>
    <row r="170" spans="1:1">
      <c r="A170" s="1080">
        <f>IF('Форма 4.2.1 | Т-ТЭ | потр'!$CN$24="",1,0)</f>
        <v>0</v>
      </c>
    </row>
    <row r="171" spans="1:1">
      <c r="A171" s="1080">
        <f>IF('Форма 4.2.1 | Т-ТЭ | потр'!$CR$24="",1,0)</f>
        <v>0</v>
      </c>
    </row>
    <row r="172" spans="1:1">
      <c r="A172" s="1080">
        <f>IF('Форма 4.2.1 | Т-ТЭ | потр'!$CT$24="",1,0)</f>
        <v>0</v>
      </c>
    </row>
    <row r="173" spans="1:1">
      <c r="A173" s="1088">
        <f>IF('Форма 4.2.1 | Т-ТЭ | потр'!$O$27="",1,0)</f>
        <v>0</v>
      </c>
    </row>
    <row r="174" spans="1:1">
      <c r="A174" s="1088">
        <f>IF('Форма 4.2.1 | Т-ТЭ | потр'!$M$28="",1,0)</f>
        <v>0</v>
      </c>
    </row>
    <row r="175" spans="1:1">
      <c r="A175" s="1088">
        <f>IF('Форма 4.2.1 | Т-ТЭ | потр'!$O$28="",1,0)</f>
        <v>0</v>
      </c>
    </row>
    <row r="176" spans="1:1">
      <c r="A176" s="1088">
        <f>IF('Форма 4.2.1 | Т-ТЭ | потр'!$R$28="",1,0)</f>
        <v>0</v>
      </c>
    </row>
    <row r="177" spans="1:1">
      <c r="A177" s="1088">
        <f>IF('Форма 4.2.1 | Т-ТЭ | потр'!$T$28="",1,0)</f>
        <v>0</v>
      </c>
    </row>
    <row r="178" spans="1:1">
      <c r="A178" s="1088">
        <f>IF('Форма 4.2.1 | Т-ТЭ | потр'!$V$28="",1,0)</f>
        <v>0</v>
      </c>
    </row>
    <row r="179" spans="1:1">
      <c r="A179" s="1088">
        <f>IF('Форма 4.2.1 | Т-ТЭ | потр'!$Y$28="",1,0)</f>
        <v>0</v>
      </c>
    </row>
    <row r="180" spans="1:1">
      <c r="A180" s="1088">
        <f>IF('Форма 4.2.1 | Т-ТЭ | потр'!$AA$28="",1,0)</f>
        <v>0</v>
      </c>
    </row>
    <row r="181" spans="1:1">
      <c r="A181" s="1088">
        <f>IF('Форма 4.2.1 | Т-ТЭ | потр'!$AC$28="",1,0)</f>
        <v>0</v>
      </c>
    </row>
    <row r="182" spans="1:1">
      <c r="A182" s="1088">
        <f>IF('Форма 4.2.1 | Т-ТЭ | потр'!$AF$28="",1,0)</f>
        <v>0</v>
      </c>
    </row>
    <row r="183" spans="1:1">
      <c r="A183" s="1088">
        <f>IF('Форма 4.2.1 | Т-ТЭ | потр'!$AH$28="",1,0)</f>
        <v>0</v>
      </c>
    </row>
    <row r="184" spans="1:1">
      <c r="A184" s="1088">
        <f>IF('Форма 4.2.1 | Т-ТЭ | потр'!$AJ$28="",1,0)</f>
        <v>0</v>
      </c>
    </row>
    <row r="185" spans="1:1">
      <c r="A185" s="1088">
        <f>IF('Форма 4.2.1 | Т-ТЭ | потр'!$AM$28="",1,0)</f>
        <v>0</v>
      </c>
    </row>
    <row r="186" spans="1:1">
      <c r="A186" s="1088">
        <f>IF('Форма 4.2.1 | Т-ТЭ | потр'!$AO$28="",1,0)</f>
        <v>0</v>
      </c>
    </row>
    <row r="187" spans="1:1">
      <c r="A187" s="1088">
        <f>IF('Форма 4.2.1 | Т-ТЭ | потр'!$AQ$28="",1,0)</f>
        <v>0</v>
      </c>
    </row>
    <row r="188" spans="1:1">
      <c r="A188" s="1088">
        <f>IF('Форма 4.2.1 | Т-ТЭ | потр'!$AT$28="",1,0)</f>
        <v>0</v>
      </c>
    </row>
    <row r="189" spans="1:1">
      <c r="A189" s="1088">
        <f>IF('Форма 4.2.1 | Т-ТЭ | потр'!$AV$28="",1,0)</f>
        <v>0</v>
      </c>
    </row>
    <row r="190" spans="1:1">
      <c r="A190" s="1088">
        <f>IF('Форма 4.2.1 | Т-ТЭ | потр'!$AX$28="",1,0)</f>
        <v>0</v>
      </c>
    </row>
    <row r="191" spans="1:1">
      <c r="A191" s="1088">
        <f>IF('Форма 4.2.1 | Т-ТЭ | потр'!$BA$28="",1,0)</f>
        <v>0</v>
      </c>
    </row>
    <row r="192" spans="1:1">
      <c r="A192" s="1088">
        <f>IF('Форма 4.2.1 | Т-ТЭ | потр'!$BC$28="",1,0)</f>
        <v>0</v>
      </c>
    </row>
    <row r="193" spans="1:1">
      <c r="A193" s="1088">
        <f>IF('Форма 4.2.1 | Т-ТЭ | потр'!$BE$28="",1,0)</f>
        <v>0</v>
      </c>
    </row>
    <row r="194" spans="1:1">
      <c r="A194" s="1088">
        <f>IF('Форма 4.2.1 | Т-ТЭ | потр'!$BH$28="",1,0)</f>
        <v>0</v>
      </c>
    </row>
    <row r="195" spans="1:1">
      <c r="A195" s="1088">
        <f>IF('Форма 4.2.1 | Т-ТЭ | потр'!$BJ$28="",1,0)</f>
        <v>0</v>
      </c>
    </row>
    <row r="196" spans="1:1">
      <c r="A196" s="1088">
        <f>IF('Форма 4.2.1 | Т-ТЭ | потр'!$BL$28="",1,0)</f>
        <v>0</v>
      </c>
    </row>
    <row r="197" spans="1:1">
      <c r="A197" s="1088">
        <f>IF('Форма 4.2.1 | Т-ТЭ | потр'!$BO$28="",1,0)</f>
        <v>0</v>
      </c>
    </row>
    <row r="198" spans="1:1">
      <c r="A198" s="1088">
        <f>IF('Форма 4.2.1 | Т-ТЭ | потр'!$BQ$28="",1,0)</f>
        <v>0</v>
      </c>
    </row>
    <row r="199" spans="1:1">
      <c r="A199" s="1088">
        <f>IF('Форма 4.2.1 | Т-ТЭ | потр'!$BS$28="",1,0)</f>
        <v>0</v>
      </c>
    </row>
    <row r="200" spans="1:1">
      <c r="A200" s="1088">
        <f>IF('Форма 4.2.1 | Т-ТЭ | потр'!$BV$28="",1,0)</f>
        <v>0</v>
      </c>
    </row>
    <row r="201" spans="1:1">
      <c r="A201" s="1088">
        <f>IF('Форма 4.2.1 | Т-ТЭ | потр'!$BX$28="",1,0)</f>
        <v>0</v>
      </c>
    </row>
    <row r="202" spans="1:1">
      <c r="A202" s="1088">
        <f>IF('Форма 4.2.1 | Т-ТЭ | потр'!$BZ$28="",1,0)</f>
        <v>0</v>
      </c>
    </row>
    <row r="203" spans="1:1">
      <c r="A203" s="1088">
        <f>IF('Форма 4.2.1 | Т-ТЭ | потр'!$CC$28="",1,0)</f>
        <v>0</v>
      </c>
    </row>
    <row r="204" spans="1:1">
      <c r="A204" s="1088">
        <f>IF('Форма 4.2.1 | Т-ТЭ | потр'!$CE$28="",1,0)</f>
        <v>0</v>
      </c>
    </row>
    <row r="205" spans="1:1">
      <c r="A205" s="1088">
        <f>IF('Форма 4.2.1 | Т-ТЭ | потр'!$CG$28="",1,0)</f>
        <v>0</v>
      </c>
    </row>
    <row r="206" spans="1:1">
      <c r="A206" s="1088">
        <f>IF('Форма 4.2.1 | Т-ТЭ | потр'!$CJ$28="",1,0)</f>
        <v>0</v>
      </c>
    </row>
    <row r="207" spans="1:1">
      <c r="A207" s="1088">
        <f>IF('Форма 4.2.1 | Т-ТЭ | потр'!$CL$28="",1,0)</f>
        <v>0</v>
      </c>
    </row>
    <row r="208" spans="1:1">
      <c r="A208" s="1088">
        <f>IF('Форма 4.2.1 | Т-ТЭ | потр'!$CN$28="",1,0)</f>
        <v>0</v>
      </c>
    </row>
    <row r="209" spans="1:1">
      <c r="A209" s="1088">
        <f>IF('Форма 4.2.1 | Т-ТЭ | потр'!$CQ$28="",1,0)</f>
        <v>0</v>
      </c>
    </row>
    <row r="210" spans="1:1">
      <c r="A210" s="1088">
        <f>IF('Форма 4.2.1 | Т-ТЭ | потр'!$CS$28="",1,0)</f>
        <v>0</v>
      </c>
    </row>
    <row r="211" spans="1:1">
      <c r="A211" s="1088">
        <f>IF('Форма 4.2.1 | Т-ТЭ | потр'!$S$28="",1,0)</f>
        <v>0</v>
      </c>
    </row>
    <row r="212" spans="1:1">
      <c r="A212" s="1088">
        <f>IF('Форма 4.2.1 | Т-ТЭ | потр'!$U$28="",1,0)</f>
        <v>0</v>
      </c>
    </row>
    <row r="213" spans="1:1">
      <c r="A213" s="1088">
        <f>IF('Форма 4.2.1 | Т-ТЭ | потр'!$Z$28="",1,0)</f>
        <v>0</v>
      </c>
    </row>
    <row r="214" spans="1:1">
      <c r="A214" s="1088">
        <f>IF('Форма 4.2.1 | Т-ТЭ | потр'!$AB$28="",1,0)</f>
        <v>0</v>
      </c>
    </row>
    <row r="215" spans="1:1">
      <c r="A215" s="1088">
        <f>IF('Форма 4.2.1 | Т-ТЭ | потр'!$AG$28="",1,0)</f>
        <v>0</v>
      </c>
    </row>
    <row r="216" spans="1:1">
      <c r="A216" s="1088">
        <f>IF('Форма 4.2.1 | Т-ТЭ | потр'!$AI$28="",1,0)</f>
        <v>0</v>
      </c>
    </row>
    <row r="217" spans="1:1">
      <c r="A217" s="1088">
        <f>IF('Форма 4.2.1 | Т-ТЭ | потр'!$AN$28="",1,0)</f>
        <v>0</v>
      </c>
    </row>
    <row r="218" spans="1:1">
      <c r="A218" s="1088">
        <f>IF('Форма 4.2.1 | Т-ТЭ | потр'!$AP$28="",1,0)</f>
        <v>0</v>
      </c>
    </row>
    <row r="219" spans="1:1">
      <c r="A219" s="1088">
        <f>IF('Форма 4.2.1 | Т-ТЭ | потр'!$AU$28="",1,0)</f>
        <v>0</v>
      </c>
    </row>
    <row r="220" spans="1:1">
      <c r="A220" s="1088">
        <f>IF('Форма 4.2.1 | Т-ТЭ | потр'!$AW$28="",1,0)</f>
        <v>0</v>
      </c>
    </row>
    <row r="221" spans="1:1">
      <c r="A221" s="1088">
        <f>IF('Форма 4.2.1 | Т-ТЭ | потр'!$BB$28="",1,0)</f>
        <v>0</v>
      </c>
    </row>
    <row r="222" spans="1:1">
      <c r="A222" s="1088">
        <f>IF('Форма 4.2.1 | Т-ТЭ | потр'!$BD$28="",1,0)</f>
        <v>0</v>
      </c>
    </row>
    <row r="223" spans="1:1">
      <c r="A223" s="1088">
        <f>IF('Форма 4.2.1 | Т-ТЭ | потр'!$BI$28="",1,0)</f>
        <v>0</v>
      </c>
    </row>
    <row r="224" spans="1:1">
      <c r="A224" s="1088">
        <f>IF('Форма 4.2.1 | Т-ТЭ | потр'!$BK$28="",1,0)</f>
        <v>0</v>
      </c>
    </row>
    <row r="225" spans="1:1">
      <c r="A225" s="1088">
        <f>IF('Форма 4.2.1 | Т-ТЭ | потр'!$BP$28="",1,0)</f>
        <v>0</v>
      </c>
    </row>
    <row r="226" spans="1:1">
      <c r="A226" s="1088">
        <f>IF('Форма 4.2.1 | Т-ТЭ | потр'!$BR$28="",1,0)</f>
        <v>0</v>
      </c>
    </row>
    <row r="227" spans="1:1">
      <c r="A227" s="1088">
        <f>IF('Форма 4.2.1 | Т-ТЭ | потр'!$BW$28="",1,0)</f>
        <v>0</v>
      </c>
    </row>
    <row r="228" spans="1:1">
      <c r="A228" s="1088">
        <f>IF('Форма 4.2.1 | Т-ТЭ | потр'!$BY$28="",1,0)</f>
        <v>0</v>
      </c>
    </row>
    <row r="229" spans="1:1">
      <c r="A229" s="1088">
        <f>IF('Форма 4.2.1 | Т-ТЭ | потр'!$CD$28="",1,0)</f>
        <v>0</v>
      </c>
    </row>
    <row r="230" spans="1:1">
      <c r="A230" s="1088">
        <f>IF('Форма 4.2.1 | Т-ТЭ | потр'!$CF$28="",1,0)</f>
        <v>0</v>
      </c>
    </row>
    <row r="231" spans="1:1">
      <c r="A231" s="1088">
        <f>IF('Форма 4.2.1 | Т-ТЭ | потр'!$CK$28="",1,0)</f>
        <v>0</v>
      </c>
    </row>
    <row r="232" spans="1:1">
      <c r="A232" s="1088">
        <f>IF('Форма 4.2.1 | Т-ТЭ | потр'!$CM$28="",1,0)</f>
        <v>0</v>
      </c>
    </row>
    <row r="233" spans="1:1">
      <c r="A233" s="1088">
        <f>IF('Форма 4.2.1 | Т-ТЭ | потр'!$CR$28="",1,0)</f>
        <v>0</v>
      </c>
    </row>
    <row r="234" spans="1:1">
      <c r="A234" s="1088">
        <f>IF('Форма 4.2.1 | Т-ТЭ | потр'!$CT$28="",1,0)</f>
        <v>0</v>
      </c>
    </row>
    <row r="235" spans="1:1">
      <c r="A235" s="1088">
        <f>IF('Форма 4.2.1 | Т-ТЭ | потр'!$O$31="",1,0)</f>
        <v>0</v>
      </c>
    </row>
    <row r="236" spans="1:1">
      <c r="A236" s="1088">
        <f>IF('Форма 4.2.1 | Т-ТЭ | потр'!$M$32="",1,0)</f>
        <v>0</v>
      </c>
    </row>
    <row r="237" spans="1:1">
      <c r="A237" s="1088">
        <f>IF('Форма 4.2.1 | Т-ТЭ | потр'!$O$32="",1,0)</f>
        <v>0</v>
      </c>
    </row>
    <row r="238" spans="1:1">
      <c r="A238" s="1088">
        <f>IF('Форма 4.2.1 | Т-ТЭ | потр'!$R$32="",1,0)</f>
        <v>0</v>
      </c>
    </row>
    <row r="239" spans="1:1">
      <c r="A239" s="1088">
        <f>IF('Форма 4.2.1 | Т-ТЭ | потр'!$T$32="",1,0)</f>
        <v>0</v>
      </c>
    </row>
    <row r="240" spans="1:1">
      <c r="A240" s="1088">
        <f>IF('Форма 4.2.1 | Т-ТЭ | потр'!$V$32="",1,0)</f>
        <v>0</v>
      </c>
    </row>
    <row r="241" spans="1:1">
      <c r="A241" s="1088">
        <f>IF('Форма 4.2.1 | Т-ТЭ | потр'!$Y$32="",1,0)</f>
        <v>0</v>
      </c>
    </row>
    <row r="242" spans="1:1">
      <c r="A242" s="1088">
        <f>IF('Форма 4.2.1 | Т-ТЭ | потр'!$AA$32="",1,0)</f>
        <v>0</v>
      </c>
    </row>
    <row r="243" spans="1:1">
      <c r="A243" s="1088">
        <f>IF('Форма 4.2.1 | Т-ТЭ | потр'!$AC$32="",1,0)</f>
        <v>0</v>
      </c>
    </row>
    <row r="244" spans="1:1">
      <c r="A244" s="1088">
        <f>IF('Форма 4.2.1 | Т-ТЭ | потр'!$AF$32="",1,0)</f>
        <v>0</v>
      </c>
    </row>
    <row r="245" spans="1:1">
      <c r="A245" s="1088">
        <f>IF('Форма 4.2.1 | Т-ТЭ | потр'!$AH$32="",1,0)</f>
        <v>0</v>
      </c>
    </row>
    <row r="246" spans="1:1">
      <c r="A246" s="1088">
        <f>IF('Форма 4.2.1 | Т-ТЭ | потр'!$AJ$32="",1,0)</f>
        <v>0</v>
      </c>
    </row>
    <row r="247" spans="1:1">
      <c r="A247" s="1088">
        <f>IF('Форма 4.2.1 | Т-ТЭ | потр'!$AM$32="",1,0)</f>
        <v>0</v>
      </c>
    </row>
    <row r="248" spans="1:1">
      <c r="A248" s="1088">
        <f>IF('Форма 4.2.1 | Т-ТЭ | потр'!$AO$32="",1,0)</f>
        <v>0</v>
      </c>
    </row>
    <row r="249" spans="1:1">
      <c r="A249" s="1088">
        <f>IF('Форма 4.2.1 | Т-ТЭ | потр'!$AQ$32="",1,0)</f>
        <v>0</v>
      </c>
    </row>
    <row r="250" spans="1:1">
      <c r="A250" s="1088">
        <f>IF('Форма 4.2.1 | Т-ТЭ | потр'!$AT$32="",1,0)</f>
        <v>0</v>
      </c>
    </row>
    <row r="251" spans="1:1">
      <c r="A251" s="1088">
        <f>IF('Форма 4.2.1 | Т-ТЭ | потр'!$AV$32="",1,0)</f>
        <v>0</v>
      </c>
    </row>
    <row r="252" spans="1:1">
      <c r="A252" s="1088">
        <f>IF('Форма 4.2.1 | Т-ТЭ | потр'!$AX$32="",1,0)</f>
        <v>0</v>
      </c>
    </row>
    <row r="253" spans="1:1">
      <c r="A253" s="1088">
        <f>IF('Форма 4.2.1 | Т-ТЭ | потр'!$BA$32="",1,0)</f>
        <v>0</v>
      </c>
    </row>
    <row r="254" spans="1:1">
      <c r="A254" s="1088">
        <f>IF('Форма 4.2.1 | Т-ТЭ | потр'!$BC$32="",1,0)</f>
        <v>0</v>
      </c>
    </row>
    <row r="255" spans="1:1">
      <c r="A255" s="1088">
        <f>IF('Форма 4.2.1 | Т-ТЭ | потр'!$BE$32="",1,0)</f>
        <v>0</v>
      </c>
    </row>
    <row r="256" spans="1:1">
      <c r="A256" s="1088">
        <f>IF('Форма 4.2.1 | Т-ТЭ | потр'!$BH$32="",1,0)</f>
        <v>0</v>
      </c>
    </row>
    <row r="257" spans="1:1">
      <c r="A257" s="1088">
        <f>IF('Форма 4.2.1 | Т-ТЭ | потр'!$BJ$32="",1,0)</f>
        <v>0</v>
      </c>
    </row>
    <row r="258" spans="1:1">
      <c r="A258" s="1088">
        <f>IF('Форма 4.2.1 | Т-ТЭ | потр'!$BL$32="",1,0)</f>
        <v>0</v>
      </c>
    </row>
    <row r="259" spans="1:1">
      <c r="A259" s="1088">
        <f>IF('Форма 4.2.1 | Т-ТЭ | потр'!$BO$32="",1,0)</f>
        <v>0</v>
      </c>
    </row>
    <row r="260" spans="1:1">
      <c r="A260" s="1088">
        <f>IF('Форма 4.2.1 | Т-ТЭ | потр'!$BQ$32="",1,0)</f>
        <v>0</v>
      </c>
    </row>
    <row r="261" spans="1:1">
      <c r="A261" s="1088">
        <f>IF('Форма 4.2.1 | Т-ТЭ | потр'!$BS$32="",1,0)</f>
        <v>0</v>
      </c>
    </row>
    <row r="262" spans="1:1">
      <c r="A262" s="1088">
        <f>IF('Форма 4.2.1 | Т-ТЭ | потр'!$BV$32="",1,0)</f>
        <v>0</v>
      </c>
    </row>
    <row r="263" spans="1:1">
      <c r="A263" s="1088">
        <f>IF('Форма 4.2.1 | Т-ТЭ | потр'!$BX$32="",1,0)</f>
        <v>0</v>
      </c>
    </row>
    <row r="264" spans="1:1">
      <c r="A264" s="1088">
        <f>IF('Форма 4.2.1 | Т-ТЭ | потр'!$BZ$32="",1,0)</f>
        <v>0</v>
      </c>
    </row>
    <row r="265" spans="1:1">
      <c r="A265" s="1088">
        <f>IF('Форма 4.2.1 | Т-ТЭ | потр'!$CC$32="",1,0)</f>
        <v>0</v>
      </c>
    </row>
    <row r="266" spans="1:1">
      <c r="A266" s="1088">
        <f>IF('Форма 4.2.1 | Т-ТЭ | потр'!$CE$32="",1,0)</f>
        <v>0</v>
      </c>
    </row>
    <row r="267" spans="1:1">
      <c r="A267" s="1088">
        <f>IF('Форма 4.2.1 | Т-ТЭ | потр'!$CG$32="",1,0)</f>
        <v>0</v>
      </c>
    </row>
    <row r="268" spans="1:1">
      <c r="A268" s="1088">
        <f>IF('Форма 4.2.1 | Т-ТЭ | потр'!$CJ$32="",1,0)</f>
        <v>0</v>
      </c>
    </row>
    <row r="269" spans="1:1">
      <c r="A269" s="1088">
        <f>IF('Форма 4.2.1 | Т-ТЭ | потр'!$CL$32="",1,0)</f>
        <v>0</v>
      </c>
    </row>
    <row r="270" spans="1:1">
      <c r="A270" s="1088">
        <f>IF('Форма 4.2.1 | Т-ТЭ | потр'!$CN$32="",1,0)</f>
        <v>0</v>
      </c>
    </row>
    <row r="271" spans="1:1">
      <c r="A271" s="1088">
        <f>IF('Форма 4.2.1 | Т-ТЭ | потр'!$CQ$32="",1,0)</f>
        <v>0</v>
      </c>
    </row>
    <row r="272" spans="1:1">
      <c r="A272" s="1088">
        <f>IF('Форма 4.2.1 | Т-ТЭ | потр'!$CS$32="",1,0)</f>
        <v>0</v>
      </c>
    </row>
    <row r="273" spans="1:1">
      <c r="A273" s="1088">
        <f>IF('Форма 4.2.1 | Т-ТЭ | потр'!$S$32="",1,0)</f>
        <v>0</v>
      </c>
    </row>
    <row r="274" spans="1:1">
      <c r="A274" s="1088">
        <f>IF('Форма 4.2.1 | Т-ТЭ | потр'!$U$32="",1,0)</f>
        <v>0</v>
      </c>
    </row>
    <row r="275" spans="1:1">
      <c r="A275" s="1088">
        <f>IF('Форма 4.2.1 | Т-ТЭ | потр'!$Z$32="",1,0)</f>
        <v>0</v>
      </c>
    </row>
    <row r="276" spans="1:1">
      <c r="A276" s="1088">
        <f>IF('Форма 4.2.1 | Т-ТЭ | потр'!$AB$32="",1,0)</f>
        <v>0</v>
      </c>
    </row>
    <row r="277" spans="1:1">
      <c r="A277" s="1088">
        <f>IF('Форма 4.2.1 | Т-ТЭ | потр'!$AG$32="",1,0)</f>
        <v>0</v>
      </c>
    </row>
    <row r="278" spans="1:1">
      <c r="A278" s="1088">
        <f>IF('Форма 4.2.1 | Т-ТЭ | потр'!$AI$32="",1,0)</f>
        <v>0</v>
      </c>
    </row>
    <row r="279" spans="1:1">
      <c r="A279" s="1088">
        <f>IF('Форма 4.2.1 | Т-ТЭ | потр'!$AN$32="",1,0)</f>
        <v>0</v>
      </c>
    </row>
    <row r="280" spans="1:1">
      <c r="A280" s="1088">
        <f>IF('Форма 4.2.1 | Т-ТЭ | потр'!$AP$32="",1,0)</f>
        <v>0</v>
      </c>
    </row>
    <row r="281" spans="1:1">
      <c r="A281" s="1088">
        <f>IF('Форма 4.2.1 | Т-ТЭ | потр'!$AU$32="",1,0)</f>
        <v>0</v>
      </c>
    </row>
    <row r="282" spans="1:1">
      <c r="A282" s="1088">
        <f>IF('Форма 4.2.1 | Т-ТЭ | потр'!$AW$32="",1,0)</f>
        <v>0</v>
      </c>
    </row>
    <row r="283" spans="1:1">
      <c r="A283" s="1088">
        <f>IF('Форма 4.2.1 | Т-ТЭ | потр'!$BB$32="",1,0)</f>
        <v>0</v>
      </c>
    </row>
    <row r="284" spans="1:1">
      <c r="A284" s="1088">
        <f>IF('Форма 4.2.1 | Т-ТЭ | потр'!$BD$32="",1,0)</f>
        <v>0</v>
      </c>
    </row>
    <row r="285" spans="1:1">
      <c r="A285" s="1088">
        <f>IF('Форма 4.2.1 | Т-ТЭ | потр'!$BI$32="",1,0)</f>
        <v>0</v>
      </c>
    </row>
    <row r="286" spans="1:1">
      <c r="A286" s="1088">
        <f>IF('Форма 4.2.1 | Т-ТЭ | потр'!$BK$32="",1,0)</f>
        <v>0</v>
      </c>
    </row>
    <row r="287" spans="1:1">
      <c r="A287" s="1088">
        <f>IF('Форма 4.2.1 | Т-ТЭ | потр'!$BP$32="",1,0)</f>
        <v>0</v>
      </c>
    </row>
    <row r="288" spans="1:1">
      <c r="A288" s="1088">
        <f>IF('Форма 4.2.1 | Т-ТЭ | потр'!$BR$32="",1,0)</f>
        <v>0</v>
      </c>
    </row>
    <row r="289" spans="1:1">
      <c r="A289" s="1088">
        <f>IF('Форма 4.2.1 | Т-ТЭ | потр'!$BW$32="",1,0)</f>
        <v>0</v>
      </c>
    </row>
    <row r="290" spans="1:1">
      <c r="A290" s="1088">
        <f>IF('Форма 4.2.1 | Т-ТЭ | потр'!$BY$32="",1,0)</f>
        <v>0</v>
      </c>
    </row>
    <row r="291" spans="1:1">
      <c r="A291" s="1088">
        <f>IF('Форма 4.2.1 | Т-ТЭ | потр'!$CD$32="",1,0)</f>
        <v>0</v>
      </c>
    </row>
    <row r="292" spans="1:1">
      <c r="A292" s="1088">
        <f>IF('Форма 4.2.1 | Т-ТЭ | потр'!$CF$32="",1,0)</f>
        <v>0</v>
      </c>
    </row>
    <row r="293" spans="1:1">
      <c r="A293" s="1088">
        <f>IF('Форма 4.2.1 | Т-ТЭ | потр'!$CK$32="",1,0)</f>
        <v>0</v>
      </c>
    </row>
    <row r="294" spans="1:1">
      <c r="A294" s="1088">
        <f>IF('Форма 4.2.1 | Т-ТЭ | потр'!$CM$32="",1,0)</f>
        <v>0</v>
      </c>
    </row>
    <row r="295" spans="1:1">
      <c r="A295" s="1088">
        <f>IF('Форма 4.2.1 | Т-ТЭ | потр'!$CR$32="",1,0)</f>
        <v>0</v>
      </c>
    </row>
    <row r="296" spans="1:1">
      <c r="A296" s="1088">
        <f>IF('Форма 4.2.1 | Т-ТЭ | потр'!$CT$32="",1,0)</f>
        <v>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sheetPr codeName="REESTR_LINK">
    <tabColor indexed="47"/>
  </sheetPr>
  <dimension ref="A1:C3"/>
  <sheetViews>
    <sheetView showGridLines="0" zoomScaleNormal="100" workbookViewId="0"/>
  </sheetViews>
  <sheetFormatPr defaultRowHeight="11.25"/>
  <cols>
    <col min="1" max="16384" width="9.140625" style="1091"/>
  </cols>
  <sheetData>
    <row r="1" spans="1:3">
      <c r="A1" s="1091" t="s">
        <v>494</v>
      </c>
      <c r="B1" s="1091" t="s">
        <v>495</v>
      </c>
      <c r="C1" s="1091" t="s">
        <v>64</v>
      </c>
    </row>
    <row r="2" spans="1:3">
      <c r="A2" s="1091">
        <v>4189678</v>
      </c>
      <c r="B2" s="1091" t="s">
        <v>987</v>
      </c>
      <c r="C2" s="1091" t="s">
        <v>988</v>
      </c>
    </row>
    <row r="3" spans="1:3">
      <c r="A3" s="1091">
        <v>4190415</v>
      </c>
      <c r="B3" s="1091" t="s">
        <v>989</v>
      </c>
      <c r="C3" s="1091" t="s">
        <v>988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sheetPr codeName="REESTR_DS">
    <tabColor rgb="FFFFCC99"/>
  </sheetPr>
  <dimension ref="B3:B6"/>
  <sheetViews>
    <sheetView showGridLines="0" zoomScaleNormal="100" workbookViewId="0"/>
  </sheetViews>
  <sheetFormatPr defaultRowHeight="11.25"/>
  <cols>
    <col min="1" max="1" width="9.140625" style="228"/>
    <col min="2" max="2" width="66" style="228" customWidth="1"/>
    <col min="3" max="16384" width="9.140625" style="228"/>
  </cols>
  <sheetData>
    <row r="3" spans="2:2">
      <c r="B3" s="323" t="s">
        <v>1850</v>
      </c>
    </row>
    <row r="4" spans="2:2">
      <c r="B4" s="323" t="s">
        <v>498</v>
      </c>
    </row>
    <row r="5" spans="2:2">
      <c r="B5" s="323" t="s">
        <v>499</v>
      </c>
    </row>
    <row r="6" spans="2:2">
      <c r="B6" s="323" t="s">
        <v>500</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sheetPr codeName="modfrmRezimChoose">
    <tabColor indexed="47"/>
  </sheetPr>
  <dimension ref="A1"/>
  <sheetViews>
    <sheetView showGridLines="0" zoomScaleNormal="85" workbookViewId="0"/>
  </sheetViews>
  <sheetFormatPr defaultRowHeight="11.25"/>
  <cols>
    <col min="1" max="1" width="9.140625" style="260"/>
    <col min="2" max="16384" width="9.140625" style="164"/>
  </cols>
  <sheetData/>
  <sheetProtection formatColumns="0" formatRows="0"/>
  <pageMargins left="0.75" right="0.75" top="1" bottom="1" header="0.5" footer="0.5"/>
  <pageSetup paperSize="9" orientation="portrait" r:id="rId1"/>
  <headerFooter alignWithMargins="0"/>
</worksheet>
</file>

<file path=xl/worksheets/sheet45.xml><?xml version="1.0" encoding="utf-8"?>
<worksheet xmlns="http://schemas.openxmlformats.org/spreadsheetml/2006/main" xmlns:r="http://schemas.openxmlformats.org/officeDocument/2006/relationships">
  <sheetPr codeName="modSheetMain">
    <tabColor rgb="FFFFCC99"/>
  </sheetPr>
  <dimension ref="A1:E8"/>
  <sheetViews>
    <sheetView showGridLines="0" zoomScaleNormal="100" workbookViewId="0"/>
  </sheetViews>
  <sheetFormatPr defaultRowHeight="15"/>
  <cols>
    <col min="1" max="1" width="38.42578125" style="198" customWidth="1"/>
    <col min="2" max="16384" width="9.140625" style="198"/>
  </cols>
  <sheetData>
    <row r="1" spans="1:5">
      <c r="A1" s="199" t="s">
        <v>377</v>
      </c>
      <c r="B1" s="199" t="s">
        <v>378</v>
      </c>
      <c r="C1" s="199"/>
      <c r="D1" s="199"/>
      <c r="E1" s="199"/>
    </row>
    <row r="2" spans="1:5">
      <c r="A2" s="199"/>
      <c r="B2" s="199"/>
      <c r="C2" s="199"/>
      <c r="D2" s="199"/>
      <c r="E2" s="199"/>
    </row>
    <row r="3" spans="1:5">
      <c r="A3" s="199"/>
      <c r="B3" s="199"/>
      <c r="C3" s="199"/>
      <c r="D3" s="199"/>
      <c r="E3" s="199"/>
    </row>
    <row r="4" spans="1:5">
      <c r="A4" s="199"/>
      <c r="B4" s="199"/>
      <c r="C4" s="199"/>
      <c r="D4" s="199"/>
      <c r="E4" s="199"/>
    </row>
    <row r="5" spans="1:5">
      <c r="A5" s="199"/>
      <c r="B5" s="199"/>
      <c r="C5" s="199"/>
      <c r="D5" s="199"/>
      <c r="E5" s="199"/>
    </row>
    <row r="6" spans="1:5">
      <c r="A6" s="199"/>
      <c r="B6" s="199"/>
      <c r="C6" s="199"/>
      <c r="D6" s="199"/>
      <c r="E6" s="199"/>
    </row>
    <row r="7" spans="1:5">
      <c r="A7" s="199"/>
      <c r="B7" s="199"/>
      <c r="C7" s="199"/>
      <c r="D7" s="199"/>
      <c r="E7" s="199"/>
    </row>
    <row r="8" spans="1:5">
      <c r="A8" s="199"/>
      <c r="B8" s="199"/>
      <c r="C8" s="199"/>
      <c r="D8" s="199"/>
      <c r="E8" s="199"/>
    </row>
  </sheetData>
  <sheetProtection formatColumns="0" formatRows="0"/>
  <pageMargins left="0.7" right="0.7" top="0.75" bottom="0.75" header="0.3" footer="0.3"/>
</worksheet>
</file>

<file path=xl/worksheets/sheet46.xml><?xml version="1.0" encoding="utf-8"?>
<worksheet xmlns="http://schemas.openxmlformats.org/spreadsheetml/2006/main" xmlns:r="http://schemas.openxmlformats.org/officeDocument/2006/relationships">
  <sheetPr codeName="REESTR_VT">
    <tabColor indexed="47"/>
  </sheetPr>
  <dimension ref="A1:B12"/>
  <sheetViews>
    <sheetView showGridLines="0" zoomScaleNormal="100" workbookViewId="0"/>
  </sheetViews>
  <sheetFormatPr defaultRowHeight="11.25"/>
  <cols>
    <col min="1" max="1" width="9.140625" style="1091"/>
    <col min="2" max="2" width="65.28515625" style="1091" customWidth="1"/>
    <col min="3" max="3" width="41" style="1091" customWidth="1"/>
    <col min="4" max="16384" width="9.140625" style="1091"/>
  </cols>
  <sheetData>
    <row r="1" spans="1:2">
      <c r="A1" s="1091" t="s">
        <v>315</v>
      </c>
      <c r="B1" s="1091" t="s">
        <v>316</v>
      </c>
    </row>
    <row r="2" spans="1:2">
      <c r="A2" s="1091">
        <v>4213775</v>
      </c>
      <c r="B2" s="1091" t="s">
        <v>591</v>
      </c>
    </row>
    <row r="3" spans="1:2">
      <c r="A3" s="1091">
        <v>4213784</v>
      </c>
      <c r="B3" s="1091" t="s">
        <v>750</v>
      </c>
    </row>
    <row r="4" spans="1:2">
      <c r="A4" s="1091">
        <v>4213781</v>
      </c>
      <c r="B4" s="1091" t="s">
        <v>749</v>
      </c>
    </row>
    <row r="5" spans="1:2">
      <c r="A5" s="1091">
        <v>4213776</v>
      </c>
      <c r="B5" s="1091" t="s">
        <v>592</v>
      </c>
    </row>
    <row r="6" spans="1:2">
      <c r="A6" s="1091">
        <v>4213777</v>
      </c>
      <c r="B6" s="1091" t="s">
        <v>593</v>
      </c>
    </row>
    <row r="7" spans="1:2">
      <c r="A7" s="1091">
        <v>4238670</v>
      </c>
      <c r="B7" s="1091" t="s">
        <v>740</v>
      </c>
    </row>
    <row r="8" spans="1:2">
      <c r="A8" s="1091">
        <v>4213778</v>
      </c>
      <c r="B8" s="1091" t="s">
        <v>594</v>
      </c>
    </row>
    <row r="9" spans="1:2">
      <c r="A9" s="1091">
        <v>4213780</v>
      </c>
      <c r="B9" s="1091" t="s">
        <v>595</v>
      </c>
    </row>
    <row r="10" spans="1:2">
      <c r="A10" s="1091">
        <v>4213779</v>
      </c>
      <c r="B10" s="1091" t="s">
        <v>598</v>
      </c>
    </row>
    <row r="11" spans="1:2">
      <c r="A11" s="1091">
        <v>4213783</v>
      </c>
      <c r="B11" s="1091" t="s">
        <v>597</v>
      </c>
    </row>
    <row r="12" spans="1:2">
      <c r="A12" s="1091">
        <v>4213782</v>
      </c>
      <c r="B12" s="1091" t="s">
        <v>596</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sheetPr codeName="REESTR_VED">
    <tabColor indexed="47"/>
  </sheetPr>
  <dimension ref="A1:B11"/>
  <sheetViews>
    <sheetView showGridLines="0" zoomScaleNormal="100" workbookViewId="0"/>
  </sheetViews>
  <sheetFormatPr defaultRowHeight="11.25"/>
  <cols>
    <col min="1" max="1" width="9.140625" style="1091"/>
    <col min="2" max="2" width="65.28515625" style="1091" customWidth="1"/>
    <col min="3" max="3" width="41" style="1091" customWidth="1"/>
    <col min="4" max="16384" width="9.140625" style="1091"/>
  </cols>
  <sheetData>
    <row r="1" spans="1:2">
      <c r="A1" s="1091" t="s">
        <v>315</v>
      </c>
      <c r="B1" s="1091" t="s">
        <v>317</v>
      </c>
    </row>
    <row r="2" spans="1:2">
      <c r="A2" s="1091">
        <v>4190064</v>
      </c>
      <c r="B2" s="1091" t="s">
        <v>977</v>
      </c>
    </row>
    <row r="3" spans="1:2">
      <c r="A3" s="1091">
        <v>4190065</v>
      </c>
      <c r="B3" s="1091" t="s">
        <v>978</v>
      </c>
    </row>
    <row r="4" spans="1:2">
      <c r="A4" s="1091">
        <v>4190066</v>
      </c>
      <c r="B4" s="1091" t="s">
        <v>979</v>
      </c>
    </row>
    <row r="5" spans="1:2">
      <c r="A5" s="1091">
        <v>4190067</v>
      </c>
      <c r="B5" s="1091" t="s">
        <v>980</v>
      </c>
    </row>
    <row r="6" spans="1:2">
      <c r="A6" s="1091">
        <v>4190068</v>
      </c>
      <c r="B6" s="1091" t="s">
        <v>981</v>
      </c>
    </row>
    <row r="7" spans="1:2">
      <c r="A7" s="1091">
        <v>4190069</v>
      </c>
      <c r="B7" s="1091" t="s">
        <v>982</v>
      </c>
    </row>
    <row r="8" spans="1:2">
      <c r="A8" s="1091">
        <v>4190070</v>
      </c>
      <c r="B8" s="1091" t="s">
        <v>983</v>
      </c>
    </row>
    <row r="9" spans="1:2">
      <c r="A9" s="1091">
        <v>4190071</v>
      </c>
      <c r="B9" s="1091" t="s">
        <v>984</v>
      </c>
    </row>
    <row r="10" spans="1:2">
      <c r="A10" s="1091">
        <v>4190072</v>
      </c>
      <c r="B10" s="1091" t="s">
        <v>985</v>
      </c>
    </row>
    <row r="11" spans="1:2">
      <c r="A11" s="1091">
        <v>4190073</v>
      </c>
      <c r="B11" s="1091" t="s">
        <v>986</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sheetPr codeName="modfrmReestrObj">
    <tabColor indexed="47"/>
  </sheetPr>
  <dimension ref="A1"/>
  <sheetViews>
    <sheetView showGridLines="0" zoomScaleNormal="100" workbookViewId="0"/>
  </sheetViews>
  <sheetFormatPr defaultRowHeight="12.75"/>
  <cols>
    <col min="1" max="16384" width="9.140625" style="156"/>
  </cols>
  <sheetData>
    <row r="1" spans="1:1">
      <c r="A1" s="53"/>
    </row>
  </sheetData>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54</v>
      </c>
      <c r="B1" s="4" t="s">
        <v>55</v>
      </c>
    </row>
    <row r="2" spans="1:2">
      <c r="A2" t="s">
        <v>395</v>
      </c>
      <c r="B2" t="s">
        <v>73</v>
      </c>
    </row>
    <row r="3" spans="1:2">
      <c r="A3" t="s">
        <v>396</v>
      </c>
      <c r="B3" t="s">
        <v>79</v>
      </c>
    </row>
    <row r="4" spans="1:2">
      <c r="A4" t="s">
        <v>397</v>
      </c>
      <c r="B4" t="s">
        <v>371</v>
      </c>
    </row>
    <row r="5" spans="1:2">
      <c r="A5" t="s">
        <v>399</v>
      </c>
      <c r="B5" t="s">
        <v>56</v>
      </c>
    </row>
    <row r="6" spans="1:2">
      <c r="A6" t="s">
        <v>398</v>
      </c>
      <c r="B6" t="s">
        <v>558</v>
      </c>
    </row>
    <row r="7" spans="1:2">
      <c r="A7" t="s">
        <v>726</v>
      </c>
      <c r="B7" t="s">
        <v>470</v>
      </c>
    </row>
    <row r="8" spans="1:2">
      <c r="A8" t="s">
        <v>727</v>
      </c>
      <c r="B8" t="s">
        <v>408</v>
      </c>
    </row>
    <row r="9" spans="1:2">
      <c r="A9" t="s">
        <v>490</v>
      </c>
      <c r="B9" t="s">
        <v>409</v>
      </c>
    </row>
    <row r="10" spans="1:2">
      <c r="A10" t="s">
        <v>400</v>
      </c>
      <c r="B10" t="s">
        <v>410</v>
      </c>
    </row>
    <row r="11" spans="1:2">
      <c r="A11" t="s">
        <v>741</v>
      </c>
      <c r="B11" t="s">
        <v>471</v>
      </c>
    </row>
    <row r="12" spans="1:2">
      <c r="A12" t="s">
        <v>742</v>
      </c>
      <c r="B12" t="s">
        <v>411</v>
      </c>
    </row>
    <row r="13" spans="1:2">
      <c r="A13" t="s">
        <v>728</v>
      </c>
      <c r="B13" t="s">
        <v>412</v>
      </c>
    </row>
    <row r="14" spans="1:2">
      <c r="A14" t="s">
        <v>729</v>
      </c>
      <c r="B14" t="s">
        <v>413</v>
      </c>
    </row>
    <row r="15" spans="1:2">
      <c r="A15" t="s">
        <v>730</v>
      </c>
      <c r="B15" t="s">
        <v>320</v>
      </c>
    </row>
    <row r="16" spans="1:2">
      <c r="A16" t="s">
        <v>731</v>
      </c>
      <c r="B16" t="s">
        <v>58</v>
      </c>
    </row>
    <row r="17" spans="1:2">
      <c r="A17" t="s">
        <v>732</v>
      </c>
      <c r="B17" t="s">
        <v>372</v>
      </c>
    </row>
    <row r="18" spans="1:2">
      <c r="A18" t="s">
        <v>733</v>
      </c>
      <c r="B18" t="s">
        <v>422</v>
      </c>
    </row>
    <row r="19" spans="1:2">
      <c r="A19" t="s">
        <v>734</v>
      </c>
      <c r="B19" t="s">
        <v>236</v>
      </c>
    </row>
    <row r="20" spans="1:2">
      <c r="A20" t="s">
        <v>735</v>
      </c>
      <c r="B20" t="s">
        <v>71</v>
      </c>
    </row>
    <row r="21" spans="1:2">
      <c r="A21" t="s">
        <v>736</v>
      </c>
      <c r="B21" t="s">
        <v>60</v>
      </c>
    </row>
    <row r="22" spans="1:2">
      <c r="A22" t="s">
        <v>737</v>
      </c>
      <c r="B22" t="s">
        <v>72</v>
      </c>
    </row>
    <row r="23" spans="1:2">
      <c r="A23" t="s">
        <v>738</v>
      </c>
      <c r="B23" t="s">
        <v>414</v>
      </c>
    </row>
    <row r="24" spans="1:2">
      <c r="A24" t="s">
        <v>739</v>
      </c>
      <c r="B24" t="s">
        <v>70</v>
      </c>
    </row>
    <row r="25" spans="1:2">
      <c r="A25" t="s">
        <v>579</v>
      </c>
      <c r="B25" t="s">
        <v>59</v>
      </c>
    </row>
    <row r="26" spans="1:2">
      <c r="A26" t="s">
        <v>580</v>
      </c>
      <c r="B26" t="s">
        <v>61</v>
      </c>
    </row>
    <row r="27" spans="1:2">
      <c r="A27" t="s">
        <v>492</v>
      </c>
      <c r="B27" t="s">
        <v>370</v>
      </c>
    </row>
    <row r="28" spans="1:2">
      <c r="A28" t="s">
        <v>402</v>
      </c>
      <c r="B28" t="s">
        <v>13</v>
      </c>
    </row>
    <row r="29" spans="1:2">
      <c r="A29" t="s">
        <v>491</v>
      </c>
      <c r="B29" t="s">
        <v>14</v>
      </c>
    </row>
    <row r="30" spans="1:2">
      <c r="A30" t="s">
        <v>401</v>
      </c>
      <c r="B30" t="s">
        <v>559</v>
      </c>
    </row>
    <row r="31" spans="1:2">
      <c r="A31" t="s">
        <v>567</v>
      </c>
      <c r="B31" t="s">
        <v>415</v>
      </c>
    </row>
    <row r="32" spans="1:2">
      <c r="A32" t="s">
        <v>469</v>
      </c>
      <c r="B32" t="s">
        <v>175</v>
      </c>
    </row>
    <row r="33" spans="1:2">
      <c r="A33" t="s">
        <v>403</v>
      </c>
      <c r="B33" t="s">
        <v>493</v>
      </c>
    </row>
    <row r="34" spans="1:2">
      <c r="A34" t="s">
        <v>404</v>
      </c>
      <c r="B34" t="s">
        <v>472</v>
      </c>
    </row>
    <row r="35" spans="1:2">
      <c r="A35" t="s">
        <v>405</v>
      </c>
      <c r="B35" t="s">
        <v>321</v>
      </c>
    </row>
    <row r="36" spans="1:2">
      <c r="A36" t="s">
        <v>406</v>
      </c>
      <c r="B36" t="s">
        <v>264</v>
      </c>
    </row>
    <row r="37" spans="1:2">
      <c r="A37" t="s">
        <v>407</v>
      </c>
      <c r="B37" t="s">
        <v>319</v>
      </c>
    </row>
    <row r="38" spans="1:2">
      <c r="A38"/>
      <c r="B38" t="s">
        <v>194</v>
      </c>
    </row>
    <row r="39" spans="1:2">
      <c r="A39"/>
      <c r="B39" t="s">
        <v>176</v>
      </c>
    </row>
    <row r="40" spans="1:2">
      <c r="A40"/>
      <c r="B40" t="s">
        <v>173</v>
      </c>
    </row>
    <row r="41" spans="1:2">
      <c r="A41"/>
      <c r="B41" t="s">
        <v>216</v>
      </c>
    </row>
    <row r="42" spans="1:2">
      <c r="A42"/>
      <c r="B42" t="s">
        <v>174</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sheetPr codeName="List01">
    <tabColor rgb="FFCCCCFF"/>
    <pageSetUpPr fitToPage="1"/>
  </sheetPr>
  <dimension ref="A1:IV20"/>
  <sheetViews>
    <sheetView showGridLines="0" topLeftCell="C3" zoomScaleNormal="100" workbookViewId="0">
      <selection activeCell="J28" sqref="J28"/>
    </sheetView>
  </sheetViews>
  <sheetFormatPr defaultRowHeight="14.25"/>
  <cols>
    <col min="1" max="1" width="9.140625" style="97" hidden="1" customWidth="1"/>
    <col min="2" max="2" width="9.140625" style="36" hidden="1" customWidth="1"/>
    <col min="3" max="3" width="3.7109375" style="201"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182" hidden="1" customWidth="1"/>
    <col min="14" max="16" width="9.140625" style="182" hidden="1" customWidth="1"/>
    <col min="17" max="17" width="25.7109375" style="329" hidden="1" customWidth="1"/>
    <col min="18" max="18" width="14.42578125" style="182" hidden="1" customWidth="1"/>
    <col min="19" max="22" width="9.140625" style="326"/>
    <col min="23" max="16384" width="9.140625" style="36"/>
  </cols>
  <sheetData>
    <row r="1" spans="1:256" s="173" customFormat="1" ht="16.5" hidden="1" customHeight="1">
      <c r="C1" s="320"/>
      <c r="H1" s="320"/>
      <c r="I1" s="320"/>
      <c r="J1" s="320"/>
      <c r="K1" s="320" t="s">
        <v>497</v>
      </c>
      <c r="L1" s="330" t="s">
        <v>383</v>
      </c>
      <c r="M1" s="365" t="s">
        <v>496</v>
      </c>
      <c r="N1" s="365"/>
      <c r="O1" s="365"/>
      <c r="P1" s="365"/>
      <c r="Q1" s="366"/>
      <c r="R1" s="365"/>
      <c r="S1" s="365"/>
      <c r="T1" s="365"/>
      <c r="U1" s="365"/>
      <c r="V1" s="365"/>
      <c r="W1" s="330"/>
      <c r="X1" s="330"/>
      <c r="Y1" s="330"/>
      <c r="Z1" s="330"/>
      <c r="AA1" s="330"/>
      <c r="AB1" s="330"/>
      <c r="AC1" s="330"/>
      <c r="AD1" s="330"/>
      <c r="AE1" s="330"/>
      <c r="AF1" s="330"/>
      <c r="AG1" s="330"/>
      <c r="AH1" s="330"/>
      <c r="AI1" s="330"/>
      <c r="AJ1" s="330"/>
      <c r="AK1" s="330"/>
      <c r="AL1" s="330"/>
      <c r="AM1" s="330"/>
      <c r="AN1" s="330"/>
      <c r="AO1" s="330"/>
      <c r="AP1" s="330"/>
      <c r="AQ1" s="330"/>
      <c r="AR1" s="330"/>
      <c r="AS1" s="330"/>
      <c r="AT1" s="330"/>
      <c r="AU1" s="330"/>
      <c r="AV1" s="330"/>
      <c r="AW1" s="330"/>
      <c r="AX1" s="330"/>
      <c r="AY1" s="330"/>
      <c r="AZ1" s="330"/>
      <c r="BA1" s="330"/>
      <c r="BB1" s="330"/>
      <c r="BC1" s="330"/>
      <c r="BD1" s="330"/>
      <c r="BE1" s="330"/>
      <c r="BF1" s="330"/>
      <c r="BG1" s="330"/>
      <c r="BH1" s="330"/>
      <c r="BI1" s="330"/>
      <c r="BJ1" s="330"/>
      <c r="BK1" s="330"/>
      <c r="BL1" s="330"/>
      <c r="BM1" s="330"/>
      <c r="BN1" s="330"/>
      <c r="BO1" s="330"/>
      <c r="BP1" s="330"/>
      <c r="BQ1" s="330"/>
      <c r="BR1" s="330"/>
      <c r="BS1" s="330"/>
      <c r="BT1" s="330"/>
      <c r="BU1" s="330"/>
      <c r="BV1" s="330"/>
      <c r="BW1" s="330"/>
      <c r="BX1" s="330"/>
      <c r="BY1" s="330"/>
      <c r="BZ1" s="330"/>
      <c r="CA1" s="330"/>
      <c r="CB1" s="330"/>
      <c r="CC1" s="330"/>
      <c r="CD1" s="330"/>
      <c r="CE1" s="330"/>
      <c r="CF1" s="330"/>
      <c r="CG1" s="330"/>
      <c r="CH1" s="330"/>
      <c r="CI1" s="330"/>
      <c r="CJ1" s="330"/>
      <c r="CK1" s="330"/>
      <c r="CL1" s="330"/>
      <c r="CM1" s="330"/>
      <c r="CN1" s="330"/>
      <c r="CO1" s="330"/>
      <c r="CP1" s="330"/>
      <c r="CQ1" s="330"/>
      <c r="CR1" s="330"/>
      <c r="CS1" s="330"/>
      <c r="CT1" s="330"/>
      <c r="CU1" s="330"/>
      <c r="CV1" s="330"/>
      <c r="CW1" s="330"/>
      <c r="CX1" s="330"/>
      <c r="CY1" s="330"/>
      <c r="CZ1" s="330"/>
      <c r="DA1" s="330"/>
      <c r="DB1" s="330"/>
      <c r="DC1" s="330"/>
      <c r="DD1" s="330"/>
      <c r="DE1" s="330"/>
      <c r="DF1" s="330"/>
      <c r="DG1" s="330"/>
      <c r="DH1" s="330"/>
      <c r="DI1" s="330"/>
      <c r="DJ1" s="330"/>
      <c r="DK1" s="330"/>
      <c r="DL1" s="330"/>
      <c r="DM1" s="330"/>
      <c r="DN1" s="330"/>
      <c r="DO1" s="330"/>
      <c r="DP1" s="330"/>
      <c r="DQ1" s="330"/>
      <c r="DR1" s="330"/>
      <c r="DS1" s="330"/>
      <c r="DT1" s="330"/>
      <c r="DU1" s="330"/>
      <c r="DV1" s="330"/>
      <c r="DW1" s="330"/>
      <c r="DX1" s="330"/>
      <c r="DY1" s="330"/>
      <c r="DZ1" s="330"/>
      <c r="EA1" s="330"/>
      <c r="EB1" s="330"/>
      <c r="EC1" s="330"/>
      <c r="ED1" s="330"/>
      <c r="EE1" s="330"/>
      <c r="EF1" s="330"/>
      <c r="EG1" s="330"/>
      <c r="EH1" s="330"/>
      <c r="EI1" s="330"/>
      <c r="EJ1" s="330"/>
      <c r="EK1" s="330"/>
      <c r="EL1" s="330"/>
      <c r="EM1" s="330"/>
      <c r="EN1" s="330"/>
      <c r="EO1" s="330"/>
      <c r="EP1" s="330"/>
      <c r="EQ1" s="330"/>
      <c r="ER1" s="330"/>
      <c r="ES1" s="330"/>
      <c r="ET1" s="330"/>
      <c r="EU1" s="330"/>
      <c r="EV1" s="330"/>
      <c r="EW1" s="330"/>
      <c r="EX1" s="330"/>
      <c r="EY1" s="330"/>
      <c r="EZ1" s="330"/>
      <c r="FA1" s="330"/>
      <c r="FB1" s="330"/>
      <c r="FC1" s="330"/>
      <c r="FD1" s="330"/>
      <c r="FE1" s="330"/>
      <c r="FF1" s="330"/>
      <c r="FG1" s="330"/>
      <c r="FH1" s="330"/>
      <c r="FI1" s="330"/>
      <c r="FJ1" s="330"/>
      <c r="FK1" s="330"/>
      <c r="FL1" s="330"/>
      <c r="FM1" s="330"/>
      <c r="FN1" s="330"/>
      <c r="FO1" s="330"/>
      <c r="FP1" s="330"/>
      <c r="FQ1" s="330"/>
      <c r="FR1" s="330"/>
      <c r="FS1" s="330"/>
      <c r="FT1" s="330"/>
      <c r="FU1" s="330"/>
      <c r="FV1" s="330"/>
      <c r="FW1" s="330"/>
      <c r="FX1" s="330"/>
      <c r="FY1" s="330"/>
      <c r="FZ1" s="330"/>
      <c r="GA1" s="330"/>
      <c r="GB1" s="330"/>
      <c r="GC1" s="330"/>
      <c r="GD1" s="330"/>
      <c r="GE1" s="330"/>
      <c r="GF1" s="330"/>
      <c r="GG1" s="330"/>
      <c r="GH1" s="330"/>
      <c r="GI1" s="330"/>
      <c r="GJ1" s="330"/>
      <c r="GK1" s="330"/>
      <c r="GL1" s="330"/>
      <c r="GM1" s="330"/>
      <c r="GN1" s="330"/>
      <c r="GO1" s="330"/>
      <c r="GP1" s="330"/>
      <c r="GQ1" s="330"/>
      <c r="GR1" s="330"/>
      <c r="GS1" s="330"/>
      <c r="GT1" s="330"/>
      <c r="GU1" s="330"/>
      <c r="GV1" s="330"/>
      <c r="GW1" s="330"/>
      <c r="GX1" s="330"/>
      <c r="GY1" s="330"/>
      <c r="GZ1" s="330"/>
      <c r="HA1" s="330"/>
      <c r="HB1" s="330"/>
      <c r="HC1" s="330"/>
      <c r="HD1" s="330"/>
      <c r="HE1" s="330"/>
      <c r="HF1" s="330"/>
      <c r="HG1" s="330"/>
      <c r="HH1" s="330"/>
      <c r="HI1" s="330"/>
      <c r="HJ1" s="330"/>
      <c r="HK1" s="330"/>
      <c r="HL1" s="330"/>
      <c r="HM1" s="330"/>
      <c r="HN1" s="330"/>
      <c r="HO1" s="330"/>
      <c r="HP1" s="330"/>
      <c r="HQ1" s="330"/>
      <c r="HR1" s="330"/>
      <c r="HS1" s="330"/>
      <c r="HT1" s="330"/>
      <c r="HU1" s="330"/>
      <c r="HV1" s="330"/>
      <c r="HW1" s="330"/>
      <c r="HX1" s="330"/>
      <c r="HY1" s="330"/>
      <c r="HZ1" s="330"/>
      <c r="IA1" s="330"/>
      <c r="IB1" s="330"/>
      <c r="IC1" s="330"/>
      <c r="ID1" s="330"/>
      <c r="IE1" s="330"/>
      <c r="IF1" s="330"/>
      <c r="IG1" s="330"/>
      <c r="IH1" s="330"/>
      <c r="II1" s="330"/>
      <c r="IJ1" s="330"/>
      <c r="IK1" s="330"/>
      <c r="IL1" s="330"/>
      <c r="IM1" s="330"/>
      <c r="IN1" s="330"/>
      <c r="IO1" s="330"/>
      <c r="IP1" s="330"/>
      <c r="IQ1" s="330"/>
      <c r="IR1" s="330"/>
      <c r="IS1" s="330"/>
      <c r="IT1" s="330"/>
      <c r="IU1" s="330"/>
      <c r="IV1" s="330"/>
    </row>
    <row r="2" spans="1:256" s="334" customFormat="1" ht="16.5" hidden="1" customHeight="1">
      <c r="A2" s="331"/>
      <c r="B2" s="331"/>
      <c r="C2" s="332"/>
      <c r="D2" s="331"/>
      <c r="E2" s="331"/>
      <c r="F2" s="331"/>
      <c r="G2" s="331"/>
      <c r="H2" s="331"/>
      <c r="I2" s="331"/>
      <c r="J2" s="331"/>
      <c r="K2" s="331"/>
      <c r="L2" s="331"/>
      <c r="M2" s="365"/>
      <c r="N2" s="365"/>
      <c r="O2" s="365"/>
      <c r="P2" s="365"/>
      <c r="Q2" s="366"/>
      <c r="R2" s="365"/>
      <c r="S2" s="333"/>
      <c r="T2" s="333"/>
      <c r="U2" s="333"/>
      <c r="V2" s="333"/>
      <c r="W2" s="332"/>
      <c r="X2" s="332"/>
      <c r="Y2" s="332"/>
      <c r="Z2" s="332"/>
      <c r="AA2" s="332"/>
      <c r="AB2" s="332"/>
      <c r="AC2" s="332"/>
      <c r="AD2" s="332"/>
      <c r="AE2" s="332"/>
      <c r="AF2" s="332"/>
      <c r="AG2" s="332"/>
      <c r="AH2" s="332"/>
      <c r="AI2" s="332"/>
      <c r="AJ2" s="332"/>
      <c r="AK2" s="332"/>
      <c r="AL2" s="332"/>
      <c r="AM2" s="332"/>
      <c r="AN2" s="332"/>
      <c r="AO2" s="332"/>
      <c r="AP2" s="332"/>
      <c r="AQ2" s="332"/>
      <c r="AR2" s="332"/>
      <c r="AS2" s="332"/>
      <c r="AT2" s="332"/>
      <c r="AU2" s="332"/>
      <c r="AV2" s="332"/>
      <c r="AW2" s="332"/>
      <c r="AX2" s="332"/>
      <c r="AY2" s="332"/>
      <c r="AZ2" s="332"/>
      <c r="BA2" s="332"/>
      <c r="BB2" s="332"/>
      <c r="BC2" s="332"/>
      <c r="BD2" s="332"/>
      <c r="BE2" s="332"/>
      <c r="BF2" s="332"/>
      <c r="BG2" s="332"/>
      <c r="BH2" s="332"/>
      <c r="BI2" s="332"/>
      <c r="BJ2" s="332"/>
      <c r="BK2" s="332"/>
      <c r="BL2" s="332"/>
      <c r="BM2" s="332"/>
      <c r="BN2" s="332"/>
      <c r="BO2" s="332"/>
      <c r="BP2" s="332"/>
      <c r="BQ2" s="332"/>
      <c r="BR2" s="332"/>
      <c r="BS2" s="332"/>
      <c r="BT2" s="332"/>
      <c r="BU2" s="332"/>
      <c r="BV2" s="332"/>
      <c r="BW2" s="332"/>
      <c r="BX2" s="332"/>
      <c r="BY2" s="332"/>
      <c r="BZ2" s="332"/>
      <c r="CA2" s="332"/>
      <c r="CB2" s="332"/>
      <c r="CC2" s="332"/>
      <c r="CD2" s="332"/>
      <c r="CE2" s="332"/>
      <c r="CF2" s="332"/>
      <c r="CG2" s="332"/>
      <c r="CH2" s="332"/>
      <c r="CI2" s="332"/>
      <c r="CJ2" s="332"/>
      <c r="CK2" s="332"/>
      <c r="CL2" s="332"/>
      <c r="CM2" s="332"/>
      <c r="CN2" s="332"/>
      <c r="CO2" s="332"/>
      <c r="CP2" s="332"/>
      <c r="CQ2" s="332"/>
      <c r="CR2" s="332"/>
      <c r="CS2" s="332"/>
      <c r="CT2" s="332"/>
      <c r="CU2" s="332"/>
      <c r="CV2" s="332"/>
      <c r="CW2" s="332"/>
      <c r="CX2" s="332"/>
      <c r="CY2" s="332"/>
      <c r="CZ2" s="332"/>
      <c r="DA2" s="332"/>
      <c r="DB2" s="332"/>
      <c r="DC2" s="332"/>
      <c r="DD2" s="332"/>
      <c r="DE2" s="332"/>
      <c r="DF2" s="332"/>
      <c r="DG2" s="332"/>
      <c r="DH2" s="332"/>
      <c r="DI2" s="332"/>
      <c r="DJ2" s="332"/>
      <c r="DK2" s="332"/>
      <c r="DL2" s="332"/>
      <c r="DM2" s="332"/>
      <c r="DN2" s="332"/>
      <c r="DO2" s="332"/>
      <c r="DP2" s="332"/>
      <c r="DQ2" s="332"/>
      <c r="DR2" s="332"/>
      <c r="DS2" s="332"/>
      <c r="DT2" s="332"/>
      <c r="DU2" s="332"/>
      <c r="DV2" s="332"/>
      <c r="DW2" s="332"/>
      <c r="DX2" s="332"/>
      <c r="DY2" s="332"/>
      <c r="DZ2" s="332"/>
      <c r="EA2" s="332"/>
      <c r="EB2" s="332"/>
      <c r="EC2" s="332"/>
      <c r="ED2" s="332"/>
      <c r="EE2" s="332"/>
      <c r="EF2" s="332"/>
      <c r="EG2" s="332"/>
      <c r="EH2" s="332"/>
      <c r="EI2" s="332"/>
      <c r="EJ2" s="332"/>
      <c r="EK2" s="332"/>
      <c r="EL2" s="332"/>
      <c r="EM2" s="332"/>
      <c r="EN2" s="332"/>
      <c r="EO2" s="332"/>
      <c r="EP2" s="332"/>
      <c r="EQ2" s="332"/>
      <c r="ER2" s="332"/>
      <c r="ES2" s="332"/>
      <c r="ET2" s="332"/>
    </row>
    <row r="3" spans="1:256" s="98" customFormat="1" ht="3" customHeight="1">
      <c r="A3" s="97"/>
      <c r="B3" s="36"/>
      <c r="C3" s="200"/>
      <c r="D3" s="73"/>
      <c r="E3" s="73"/>
      <c r="F3" s="73"/>
      <c r="G3" s="73"/>
      <c r="H3" s="73"/>
      <c r="I3" s="73"/>
      <c r="J3" s="73"/>
      <c r="K3" s="73"/>
      <c r="L3" s="202"/>
      <c r="M3" s="182"/>
      <c r="N3" s="182"/>
      <c r="O3" s="182"/>
      <c r="P3" s="182"/>
      <c r="Q3" s="329"/>
      <c r="R3" s="182"/>
      <c r="S3" s="326"/>
      <c r="T3" s="326"/>
      <c r="U3" s="326"/>
      <c r="V3" s="326"/>
    </row>
    <row r="4" spans="1:256" s="98" customFormat="1" ht="22.5">
      <c r="A4" s="97"/>
      <c r="B4" s="36"/>
      <c r="C4" s="200"/>
      <c r="D4" s="1099" t="s">
        <v>379</v>
      </c>
      <c r="E4" s="1100"/>
      <c r="F4" s="1100"/>
      <c r="G4" s="1100"/>
      <c r="H4" s="1101"/>
      <c r="I4" s="404"/>
      <c r="M4" s="182"/>
      <c r="N4" s="182"/>
      <c r="O4" s="182"/>
      <c r="P4" s="182"/>
      <c r="Q4" s="329"/>
      <c r="R4" s="182"/>
      <c r="S4" s="326"/>
      <c r="T4" s="326"/>
      <c r="U4" s="326"/>
      <c r="V4" s="326"/>
    </row>
    <row r="5" spans="1:256" s="98" customFormat="1" ht="3" hidden="1" customHeight="1">
      <c r="A5" s="97"/>
      <c r="B5" s="36"/>
      <c r="C5" s="200"/>
      <c r="D5" s="73"/>
      <c r="E5" s="73"/>
      <c r="F5" s="73"/>
      <c r="G5" s="73"/>
      <c r="H5" s="203"/>
      <c r="I5" s="203"/>
      <c r="J5" s="203"/>
      <c r="K5" s="203"/>
      <c r="L5" s="204"/>
      <c r="M5" s="182"/>
      <c r="N5" s="182"/>
      <c r="O5" s="182"/>
      <c r="P5" s="182"/>
      <c r="Q5" s="329"/>
      <c r="R5" s="182"/>
      <c r="S5" s="326"/>
      <c r="T5" s="326"/>
      <c r="U5" s="326"/>
      <c r="V5" s="326"/>
    </row>
    <row r="6" spans="1:256" s="98" customFormat="1" ht="20.100000000000001" hidden="1" customHeight="1">
      <c r="A6" s="205"/>
      <c r="B6" s="205"/>
      <c r="C6" s="200"/>
      <c r="D6" s="1102"/>
      <c r="E6" s="1102"/>
      <c r="F6" s="1103" t="s">
        <v>81</v>
      </c>
      <c r="G6" s="1103"/>
      <c r="H6" s="203"/>
      <c r="I6" s="203"/>
      <c r="J6" s="206"/>
      <c r="K6" s="207"/>
      <c r="L6" s="207"/>
      <c r="M6" s="182"/>
      <c r="N6" s="182"/>
      <c r="O6" s="182"/>
      <c r="P6" s="182"/>
      <c r="Q6" s="329"/>
      <c r="R6" s="182"/>
      <c r="S6" s="326"/>
      <c r="T6" s="326"/>
      <c r="U6" s="326"/>
      <c r="V6" s="326"/>
    </row>
    <row r="7" spans="1:256" ht="3" customHeight="1"/>
    <row r="8" spans="1:256" s="98" customFormat="1">
      <c r="A8" s="97"/>
      <c r="B8" s="36"/>
      <c r="C8" s="200"/>
      <c r="D8" s="1104" t="s">
        <v>15</v>
      </c>
      <c r="E8" s="1104"/>
      <c r="F8" s="1104" t="s">
        <v>380</v>
      </c>
      <c r="G8" s="1104"/>
      <c r="H8" s="1104"/>
      <c r="I8" s="1105" t="s">
        <v>381</v>
      </c>
      <c r="J8" s="1105"/>
      <c r="K8" s="1105"/>
      <c r="L8" s="1105"/>
      <c r="M8" s="182"/>
      <c r="N8" s="182"/>
      <c r="O8" s="182"/>
      <c r="P8" s="182"/>
      <c r="Q8" s="329"/>
      <c r="R8" s="182"/>
      <c r="S8" s="326"/>
      <c r="T8" s="326"/>
      <c r="U8" s="326"/>
      <c r="V8" s="326"/>
    </row>
    <row r="9" spans="1:256" s="98" customFormat="1" ht="20.25" customHeight="1">
      <c r="A9" s="97"/>
      <c r="B9" s="36"/>
      <c r="C9" s="200"/>
      <c r="D9" s="209" t="s">
        <v>88</v>
      </c>
      <c r="E9" s="209" t="s">
        <v>382</v>
      </c>
      <c r="F9" s="1095" t="s">
        <v>88</v>
      </c>
      <c r="G9" s="1096"/>
      <c r="H9" s="210" t="s">
        <v>382</v>
      </c>
      <c r="I9" s="1097" t="s">
        <v>88</v>
      </c>
      <c r="J9" s="1097"/>
      <c r="K9" s="210" t="s">
        <v>382</v>
      </c>
      <c r="L9" s="210" t="s">
        <v>383</v>
      </c>
      <c r="M9" s="182"/>
      <c r="N9" s="182"/>
      <c r="O9" s="182"/>
      <c r="P9" s="182"/>
      <c r="Q9" s="329"/>
      <c r="R9" s="182"/>
      <c r="S9" s="326"/>
      <c r="T9" s="326"/>
      <c r="U9" s="326"/>
      <c r="V9" s="326"/>
    </row>
    <row r="10" spans="1:256" ht="12" customHeight="1">
      <c r="C10" s="218"/>
      <c r="D10" s="324" t="s">
        <v>89</v>
      </c>
      <c r="E10" s="324" t="s">
        <v>48</v>
      </c>
      <c r="F10" s="1098" t="s">
        <v>49</v>
      </c>
      <c r="G10" s="1098"/>
      <c r="H10" s="324" t="s">
        <v>50</v>
      </c>
      <c r="I10" s="1098" t="s">
        <v>65</v>
      </c>
      <c r="J10" s="1098"/>
      <c r="K10" s="324" t="s">
        <v>66</v>
      </c>
      <c r="L10" s="324" t="s">
        <v>178</v>
      </c>
      <c r="M10" s="232"/>
      <c r="N10" s="232"/>
      <c r="O10" s="232"/>
      <c r="P10" s="232"/>
      <c r="Q10" s="208"/>
      <c r="R10" s="232"/>
      <c r="S10" s="325"/>
      <c r="T10" s="325"/>
      <c r="U10" s="325"/>
      <c r="V10" s="325"/>
    </row>
    <row r="11" spans="1:256" s="98" customFormat="1" hidden="1">
      <c r="A11" s="36"/>
      <c r="B11" s="36"/>
      <c r="C11" s="200"/>
      <c r="D11" s="211">
        <v>0</v>
      </c>
      <c r="E11" s="212"/>
      <c r="F11" s="134"/>
      <c r="G11" s="134"/>
      <c r="H11" s="213"/>
      <c r="I11" s="214"/>
      <c r="J11" s="134"/>
      <c r="K11" s="213"/>
      <c r="L11" s="215"/>
      <c r="M11" s="369" t="s">
        <v>504</v>
      </c>
      <c r="N11" s="182"/>
      <c r="O11" s="182"/>
      <c r="P11" s="182" t="s">
        <v>502</v>
      </c>
      <c r="Q11" s="329" t="s">
        <v>503</v>
      </c>
      <c r="R11" s="182" t="s">
        <v>566</v>
      </c>
      <c r="S11" s="326"/>
      <c r="T11" s="326"/>
      <c r="U11" s="326"/>
      <c r="V11" s="326"/>
    </row>
    <row r="12" spans="1:256" s="234" customFormat="1" ht="0.95" customHeight="1">
      <c r="A12" s="63"/>
      <c r="B12" s="158" t="s">
        <v>387</v>
      </c>
      <c r="C12" s="1108"/>
      <c r="D12" s="1104">
        <v>1</v>
      </c>
      <c r="E12" s="1109" t="s">
        <v>1850</v>
      </c>
      <c r="F12" s="1078"/>
      <c r="G12" s="1068">
        <v>0</v>
      </c>
      <c r="H12" s="327"/>
      <c r="I12" s="219"/>
      <c r="J12" s="364" t="s">
        <v>501</v>
      </c>
      <c r="K12" s="698"/>
      <c r="L12" s="235"/>
      <c r="M12" s="794">
        <f>mergeValue(H12)</f>
        <v>0</v>
      </c>
      <c r="N12" s="973"/>
      <c r="O12" s="973"/>
      <c r="P12" s="794" t="str">
        <f>IF(ISERROR(MATCH(Q12,MODesc,0)),"n","y")</f>
        <v>n</v>
      </c>
      <c r="Q12" s="973" t="s">
        <v>1850</v>
      </c>
      <c r="R12" s="794" t="str">
        <f>K12&amp;"("&amp;L12&amp;")"</f>
        <v>()</v>
      </c>
      <c r="S12" s="158"/>
      <c r="T12" s="158"/>
      <c r="U12" s="217"/>
      <c r="V12" s="158"/>
      <c r="W12" s="158"/>
      <c r="X12" s="158"/>
      <c r="Y12" s="233"/>
      <c r="Z12" s="233"/>
      <c r="AA12" s="561"/>
      <c r="AB12" s="561"/>
      <c r="AC12" s="561"/>
      <c r="AD12" s="561"/>
      <c r="AE12" s="561"/>
      <c r="AF12" s="561"/>
      <c r="AG12" s="561"/>
      <c r="AH12" s="561"/>
      <c r="AI12" s="561"/>
      <c r="AJ12" s="561"/>
      <c r="AK12" s="561"/>
      <c r="AL12" s="561"/>
      <c r="AM12" s="561"/>
      <c r="AN12" s="561"/>
      <c r="AO12" s="561"/>
      <c r="AP12" s="561"/>
      <c r="AQ12" s="561"/>
      <c r="AR12" s="561"/>
      <c r="AS12" s="561"/>
      <c r="AT12" s="561"/>
      <c r="AU12" s="561"/>
      <c r="AV12" s="561"/>
      <c r="AW12" s="561"/>
      <c r="AX12" s="561"/>
      <c r="AY12" s="561"/>
      <c r="AZ12" s="561"/>
      <c r="BA12" s="561"/>
      <c r="BB12" s="561"/>
      <c r="BC12" s="561"/>
      <c r="BD12" s="561"/>
      <c r="BE12" s="561"/>
      <c r="BF12" s="561"/>
      <c r="BG12" s="561"/>
      <c r="BH12" s="561"/>
      <c r="BI12" s="561"/>
      <c r="BJ12" s="561"/>
      <c r="BK12" s="561"/>
      <c r="BL12" s="561"/>
      <c r="BM12" s="561"/>
      <c r="BN12" s="561"/>
      <c r="BO12" s="561"/>
      <c r="BP12" s="561"/>
      <c r="BQ12" s="561"/>
      <c r="BR12" s="561"/>
      <c r="BS12" s="561"/>
      <c r="BT12" s="561"/>
      <c r="BU12" s="561"/>
      <c r="BV12" s="233"/>
      <c r="BW12" s="233"/>
      <c r="BX12" s="233"/>
      <c r="BY12" s="233"/>
      <c r="BZ12" s="233"/>
      <c r="CA12" s="233"/>
      <c r="CB12" s="233"/>
      <c r="CC12" s="233"/>
      <c r="CD12" s="233"/>
      <c r="CE12" s="233"/>
    </row>
    <row r="13" spans="1:256" s="234" customFormat="1" ht="0.95" customHeight="1">
      <c r="A13" s="63"/>
      <c r="B13" s="158" t="s">
        <v>387</v>
      </c>
      <c r="C13" s="1108"/>
      <c r="D13" s="1104"/>
      <c r="E13" s="1110"/>
      <c r="F13" s="1111"/>
      <c r="G13" s="1104">
        <v>1</v>
      </c>
      <c r="H13" s="1106" t="s">
        <v>969</v>
      </c>
      <c r="I13" s="219"/>
      <c r="J13" s="364" t="s">
        <v>501</v>
      </c>
      <c r="K13" s="698"/>
      <c r="L13" s="235"/>
      <c r="M13" s="794" t="str">
        <f>mergeValue(H13)</f>
        <v>город Урай</v>
      </c>
      <c r="N13" s="973"/>
      <c r="O13" s="973"/>
      <c r="P13" s="973"/>
      <c r="Q13" s="973"/>
      <c r="R13" s="794" t="str">
        <f>K13&amp;"("&amp;L13&amp;")"</f>
        <v>()</v>
      </c>
      <c r="S13" s="158"/>
      <c r="T13" s="158"/>
      <c r="U13" s="217"/>
      <c r="V13" s="158"/>
      <c r="W13" s="158"/>
      <c r="X13" s="158"/>
      <c r="Y13" s="233"/>
      <c r="Z13" s="233"/>
      <c r="AA13" s="561"/>
      <c r="AB13" s="561"/>
      <c r="AC13" s="561"/>
      <c r="AD13" s="561"/>
      <c r="AE13" s="561"/>
      <c r="AF13" s="561"/>
      <c r="AG13" s="561"/>
      <c r="AH13" s="561"/>
      <c r="AI13" s="561"/>
      <c r="AJ13" s="561"/>
      <c r="AK13" s="561"/>
      <c r="AL13" s="561"/>
      <c r="AM13" s="561"/>
      <c r="AN13" s="561"/>
      <c r="AO13" s="561"/>
      <c r="AP13" s="561"/>
      <c r="AQ13" s="561"/>
      <c r="AR13" s="561"/>
      <c r="AS13" s="561"/>
      <c r="AT13" s="561"/>
      <c r="AU13" s="561"/>
      <c r="AV13" s="561"/>
      <c r="AW13" s="561"/>
      <c r="AX13" s="561"/>
      <c r="AY13" s="561"/>
      <c r="AZ13" s="561"/>
      <c r="BA13" s="561"/>
      <c r="BB13" s="561"/>
      <c r="BC13" s="561"/>
      <c r="BD13" s="561"/>
      <c r="BE13" s="561"/>
      <c r="BF13" s="561"/>
      <c r="BG13" s="561"/>
      <c r="BH13" s="561"/>
      <c r="BI13" s="561"/>
      <c r="BJ13" s="561"/>
      <c r="BK13" s="561"/>
      <c r="BL13" s="561"/>
      <c r="BM13" s="561"/>
      <c r="BN13" s="561"/>
      <c r="BO13" s="561"/>
      <c r="BP13" s="561"/>
      <c r="BQ13" s="561"/>
      <c r="BR13" s="561"/>
      <c r="BS13" s="561"/>
      <c r="BT13" s="561"/>
      <c r="BU13" s="561"/>
      <c r="BV13" s="233"/>
      <c r="BW13" s="233"/>
      <c r="BX13" s="233"/>
      <c r="BY13" s="233"/>
      <c r="BZ13" s="233"/>
      <c r="CA13" s="233"/>
      <c r="CB13" s="233"/>
      <c r="CC13" s="233"/>
      <c r="CD13" s="233"/>
      <c r="CE13" s="233"/>
    </row>
    <row r="14" spans="1:256" s="234" customFormat="1" ht="15" customHeight="1">
      <c r="A14" s="63"/>
      <c r="B14" s="158" t="s">
        <v>387</v>
      </c>
      <c r="C14" s="1108"/>
      <c r="D14" s="1104"/>
      <c r="E14" s="1110"/>
      <c r="F14" s="1112"/>
      <c r="G14" s="1104"/>
      <c r="H14" s="1107"/>
      <c r="I14" s="1085"/>
      <c r="J14" s="1068">
        <v>1</v>
      </c>
      <c r="K14" s="1077" t="s">
        <v>969</v>
      </c>
      <c r="L14" s="216" t="s">
        <v>970</v>
      </c>
      <c r="M14" s="794" t="str">
        <f>mergeValue(H14)</f>
        <v>город Урай</v>
      </c>
      <c r="N14" s="973"/>
      <c r="O14" s="973"/>
      <c r="P14" s="973"/>
      <c r="Q14" s="973"/>
      <c r="R14" s="794" t="str">
        <f>K14&amp;" ("&amp;L14&amp;")"</f>
        <v>город Урай (71878000)</v>
      </c>
      <c r="S14" s="158"/>
      <c r="T14" s="158"/>
      <c r="U14" s="217"/>
      <c r="V14" s="158"/>
      <c r="W14" s="158"/>
      <c r="X14" s="158"/>
      <c r="Y14" s="233"/>
      <c r="Z14" s="233"/>
      <c r="AA14" s="561"/>
      <c r="AB14" s="561"/>
      <c r="AC14" s="561"/>
      <c r="AD14" s="561"/>
      <c r="AE14" s="561"/>
      <c r="AF14" s="561"/>
      <c r="AG14" s="561"/>
      <c r="AH14" s="561"/>
      <c r="AI14" s="561"/>
      <c r="AJ14" s="561"/>
      <c r="AK14" s="561"/>
      <c r="AL14" s="561"/>
      <c r="AM14" s="561"/>
      <c r="AN14" s="561"/>
      <c r="AO14" s="561"/>
      <c r="AP14" s="561"/>
      <c r="AQ14" s="561"/>
      <c r="AR14" s="561"/>
      <c r="AS14" s="561"/>
      <c r="AT14" s="561"/>
      <c r="AU14" s="561"/>
      <c r="AV14" s="561"/>
      <c r="AW14" s="561"/>
      <c r="AX14" s="561"/>
      <c r="AY14" s="561"/>
      <c r="AZ14" s="561"/>
      <c r="BA14" s="561"/>
      <c r="BB14" s="561"/>
      <c r="BC14" s="561"/>
      <c r="BD14" s="561"/>
      <c r="BE14" s="561"/>
      <c r="BF14" s="561"/>
      <c r="BG14" s="561"/>
      <c r="BH14" s="561"/>
      <c r="BI14" s="561"/>
      <c r="BJ14" s="561"/>
      <c r="BK14" s="561"/>
      <c r="BL14" s="561"/>
      <c r="BM14" s="561"/>
      <c r="BN14" s="561"/>
      <c r="BO14" s="561"/>
      <c r="BP14" s="561"/>
      <c r="BQ14" s="561"/>
      <c r="BR14" s="561"/>
      <c r="BS14" s="561"/>
      <c r="BT14" s="561"/>
      <c r="BU14" s="561"/>
      <c r="BV14" s="233"/>
      <c r="BW14" s="233"/>
      <c r="BX14" s="233"/>
      <c r="BY14" s="233"/>
      <c r="BZ14" s="233"/>
      <c r="CA14" s="233"/>
      <c r="CB14" s="233"/>
      <c r="CC14" s="233"/>
      <c r="CD14" s="233"/>
      <c r="CE14" s="233"/>
    </row>
    <row r="15" spans="1:256" s="98" customFormat="1" ht="0.95" customHeight="1">
      <c r="A15" s="36"/>
      <c r="B15" s="36" t="s">
        <v>384</v>
      </c>
      <c r="C15" s="200"/>
      <c r="D15" s="219"/>
      <c r="E15" s="174"/>
      <c r="F15" s="221"/>
      <c r="G15" s="221"/>
      <c r="H15" s="221"/>
      <c r="I15" s="221"/>
      <c r="J15" s="221"/>
      <c r="K15" s="221"/>
      <c r="L15" s="222"/>
      <c r="M15" s="369"/>
      <c r="N15" s="182"/>
      <c r="O15" s="182"/>
      <c r="P15" s="182"/>
      <c r="Q15" s="329" t="s">
        <v>18</v>
      </c>
      <c r="R15" s="182"/>
      <c r="S15" s="326"/>
      <c r="T15" s="326"/>
      <c r="U15" s="326"/>
      <c r="V15" s="326"/>
    </row>
    <row r="16" spans="1:256" s="98" customFormat="1" ht="21" customHeight="1">
      <c r="A16" s="97"/>
      <c r="B16" s="36"/>
      <c r="C16" s="201"/>
      <c r="D16" s="223"/>
      <c r="E16" s="223"/>
      <c r="F16" s="223"/>
      <c r="G16" s="223"/>
      <c r="H16" s="223"/>
      <c r="I16" s="223"/>
      <c r="J16" s="223"/>
      <c r="K16" s="223"/>
      <c r="L16" s="223"/>
      <c r="M16" s="182"/>
      <c r="N16" s="182"/>
      <c r="O16" s="182"/>
      <c r="P16" s="182"/>
      <c r="Q16" s="329"/>
      <c r="R16" s="182"/>
      <c r="S16" s="326"/>
      <c r="T16" s="326"/>
      <c r="U16" s="326"/>
      <c r="V16" s="326"/>
    </row>
    <row r="17" spans="1:22" s="98" customFormat="1">
      <c r="A17" s="97"/>
      <c r="B17" s="36"/>
      <c r="C17" s="201"/>
      <c r="D17" s="36"/>
      <c r="E17" s="36"/>
      <c r="F17" s="36"/>
      <c r="G17" s="36"/>
      <c r="H17" s="36"/>
      <c r="I17" s="36"/>
      <c r="J17" s="36"/>
      <c r="K17" s="36"/>
      <c r="L17" s="36"/>
      <c r="M17" s="182"/>
      <c r="N17" s="182"/>
      <c r="O17" s="182"/>
      <c r="P17" s="182"/>
      <c r="Q17" s="329"/>
      <c r="R17" s="182"/>
      <c r="S17" s="326"/>
      <c r="T17" s="326"/>
      <c r="U17" s="326"/>
      <c r="V17" s="326"/>
    </row>
    <row r="18" spans="1:22" s="98" customFormat="1" ht="0.75" customHeight="1">
      <c r="A18" s="97"/>
      <c r="B18" s="36"/>
      <c r="C18" s="201"/>
      <c r="D18" s="36"/>
      <c r="E18" s="36"/>
      <c r="F18" s="36"/>
      <c r="G18" s="36"/>
      <c r="H18" s="36"/>
      <c r="I18" s="36"/>
      <c r="J18" s="36"/>
      <c r="K18" s="36"/>
      <c r="L18" s="36"/>
      <c r="M18" s="182"/>
      <c r="N18" s="182"/>
      <c r="O18" s="182"/>
      <c r="P18" s="182"/>
      <c r="Q18" s="329"/>
      <c r="R18" s="182"/>
      <c r="S18" s="326"/>
      <c r="T18" s="326"/>
      <c r="U18" s="326"/>
      <c r="V18" s="326"/>
    </row>
    <row r="19" spans="1:22" s="225" customFormat="1" ht="10.5">
      <c r="A19" s="224"/>
      <c r="C19" s="226"/>
      <c r="D19" s="227"/>
      <c r="E19" s="227"/>
      <c r="M19" s="182"/>
      <c r="N19" s="182"/>
      <c r="O19" s="182"/>
      <c r="P19" s="182"/>
      <c r="Q19" s="329"/>
      <c r="R19" s="182"/>
      <c r="S19" s="326"/>
      <c r="T19" s="326"/>
      <c r="U19" s="326"/>
      <c r="V19" s="326"/>
    </row>
    <row r="20" spans="1:22" s="225" customFormat="1" ht="10.5">
      <c r="A20" s="224"/>
      <c r="C20" s="226"/>
      <c r="D20" s="227"/>
      <c r="E20" s="227"/>
      <c r="M20" s="182"/>
      <c r="N20" s="182"/>
      <c r="O20" s="182"/>
      <c r="P20" s="182"/>
      <c r="Q20" s="329"/>
      <c r="R20" s="182"/>
      <c r="S20" s="326"/>
      <c r="T20" s="326"/>
      <c r="U20" s="326"/>
      <c r="V20" s="326"/>
    </row>
  </sheetData>
  <sheetProtection password="FA9C"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2.xml><?xml version="1.0" encoding="utf-8"?>
<worksheet xmlns="http://schemas.openxmlformats.org/spreadsheetml/2006/main" xmlns:r="http://schemas.openxmlformats.org/officeDocument/2006/relationships">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5.xml><?xml version="1.0" encoding="utf-8"?>
<worksheet xmlns="http://schemas.openxmlformats.org/spreadsheetml/2006/main" xmlns:r="http://schemas.openxmlformats.org/officeDocument/2006/relationships">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6.xml><?xml version="1.0" encoding="utf-8"?>
<worksheet xmlns="http://schemas.openxmlformats.org/spreadsheetml/2006/main" xmlns:r="http://schemas.openxmlformats.org/officeDocument/2006/relationships">
  <sheetPr codeName="TSH_REESTR_ORG">
    <tabColor indexed="47"/>
  </sheetPr>
  <dimension ref="A1:J253"/>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976</v>
      </c>
      <c r="B1" s="5" t="s">
        <v>992</v>
      </c>
      <c r="C1" s="5" t="s">
        <v>993</v>
      </c>
      <c r="D1" s="5" t="s">
        <v>994</v>
      </c>
      <c r="E1" s="5" t="s">
        <v>995</v>
      </c>
      <c r="F1" s="5" t="s">
        <v>996</v>
      </c>
      <c r="G1" s="5" t="s">
        <v>997</v>
      </c>
      <c r="H1" s="5" t="s">
        <v>998</v>
      </c>
      <c r="I1" s="5" t="s">
        <v>999</v>
      </c>
    </row>
    <row r="2" spans="1:10">
      <c r="A2" s="5">
        <v>1</v>
      </c>
      <c r="B2" s="5" t="s">
        <v>1000</v>
      </c>
      <c r="C2" s="5" t="s">
        <v>164</v>
      </c>
      <c r="D2" s="5" t="s">
        <v>1001</v>
      </c>
      <c r="E2" s="5" t="s">
        <v>1002</v>
      </c>
      <c r="F2" s="5" t="s">
        <v>1003</v>
      </c>
      <c r="G2" s="5" t="s">
        <v>1004</v>
      </c>
      <c r="J2" s="5" t="s">
        <v>1839</v>
      </c>
    </row>
    <row r="3" spans="1:10">
      <c r="A3" s="5">
        <v>2</v>
      </c>
      <c r="B3" s="5" t="s">
        <v>1000</v>
      </c>
      <c r="C3" s="5" t="s">
        <v>164</v>
      </c>
      <c r="D3" s="5" t="s">
        <v>1005</v>
      </c>
      <c r="E3" s="5" t="s">
        <v>1006</v>
      </c>
      <c r="F3" s="5" t="s">
        <v>1007</v>
      </c>
      <c r="G3" s="5" t="s">
        <v>1008</v>
      </c>
      <c r="J3" s="5" t="s">
        <v>1839</v>
      </c>
    </row>
    <row r="4" spans="1:10">
      <c r="A4" s="5">
        <v>3</v>
      </c>
      <c r="B4" s="5" t="s">
        <v>1000</v>
      </c>
      <c r="C4" s="5" t="s">
        <v>164</v>
      </c>
      <c r="D4" s="5" t="s">
        <v>1009</v>
      </c>
      <c r="E4" s="5" t="s">
        <v>1010</v>
      </c>
      <c r="F4" s="5" t="s">
        <v>1011</v>
      </c>
      <c r="G4" s="5" t="s">
        <v>1012</v>
      </c>
      <c r="J4" s="5" t="s">
        <v>1839</v>
      </c>
    </row>
    <row r="5" spans="1:10">
      <c r="A5" s="5">
        <v>4</v>
      </c>
      <c r="B5" s="5" t="s">
        <v>1000</v>
      </c>
      <c r="C5" s="5" t="s">
        <v>164</v>
      </c>
      <c r="D5" s="5" t="s">
        <v>1013</v>
      </c>
      <c r="E5" s="5" t="s">
        <v>1014</v>
      </c>
      <c r="F5" s="5" t="s">
        <v>1015</v>
      </c>
      <c r="G5" s="5" t="s">
        <v>1016</v>
      </c>
      <c r="J5" s="5" t="s">
        <v>1839</v>
      </c>
    </row>
    <row r="6" spans="1:10">
      <c r="A6" s="5">
        <v>5</v>
      </c>
      <c r="B6" s="5" t="s">
        <v>1000</v>
      </c>
      <c r="C6" s="5" t="s">
        <v>164</v>
      </c>
      <c r="D6" s="5" t="s">
        <v>1017</v>
      </c>
      <c r="E6" s="5" t="s">
        <v>1018</v>
      </c>
      <c r="F6" s="5" t="s">
        <v>1019</v>
      </c>
      <c r="G6" s="5" t="s">
        <v>1020</v>
      </c>
      <c r="J6" s="5" t="s">
        <v>1839</v>
      </c>
    </row>
    <row r="7" spans="1:10">
      <c r="A7" s="5">
        <v>6</v>
      </c>
      <c r="B7" s="5" t="s">
        <v>1000</v>
      </c>
      <c r="C7" s="5" t="s">
        <v>164</v>
      </c>
      <c r="D7" s="5" t="s">
        <v>1021</v>
      </c>
      <c r="E7" s="5" t="s">
        <v>1022</v>
      </c>
      <c r="F7" s="5" t="s">
        <v>1003</v>
      </c>
      <c r="G7" s="5" t="s">
        <v>1008</v>
      </c>
      <c r="J7" s="5" t="s">
        <v>1839</v>
      </c>
    </row>
    <row r="8" spans="1:10">
      <c r="A8" s="5">
        <v>7</v>
      </c>
      <c r="B8" s="5" t="s">
        <v>1000</v>
      </c>
      <c r="C8" s="5" t="s">
        <v>164</v>
      </c>
      <c r="D8" s="5" t="s">
        <v>1023</v>
      </c>
      <c r="E8" s="5" t="s">
        <v>1024</v>
      </c>
      <c r="F8" s="5" t="s">
        <v>1025</v>
      </c>
      <c r="G8" s="5" t="s">
        <v>1012</v>
      </c>
      <c r="J8" s="5" t="s">
        <v>1839</v>
      </c>
    </row>
    <row r="9" spans="1:10">
      <c r="A9" s="5">
        <v>8</v>
      </c>
      <c r="B9" s="5" t="s">
        <v>1000</v>
      </c>
      <c r="C9" s="5" t="s">
        <v>164</v>
      </c>
      <c r="D9" s="5" t="s">
        <v>1026</v>
      </c>
      <c r="E9" s="5" t="s">
        <v>1027</v>
      </c>
      <c r="F9" s="5" t="s">
        <v>1028</v>
      </c>
      <c r="G9" s="5" t="s">
        <v>1029</v>
      </c>
      <c r="J9" s="5" t="s">
        <v>1839</v>
      </c>
    </row>
    <row r="10" spans="1:10">
      <c r="A10" s="5">
        <v>9</v>
      </c>
      <c r="B10" s="5" t="s">
        <v>1000</v>
      </c>
      <c r="C10" s="5" t="s">
        <v>164</v>
      </c>
      <c r="D10" s="5" t="s">
        <v>1030</v>
      </c>
      <c r="E10" s="5" t="s">
        <v>1031</v>
      </c>
      <c r="F10" s="5" t="s">
        <v>1032</v>
      </c>
      <c r="G10" s="5" t="s">
        <v>1033</v>
      </c>
      <c r="J10" s="5" t="s">
        <v>1839</v>
      </c>
    </row>
    <row r="11" spans="1:10">
      <c r="A11" s="5">
        <v>10</v>
      </c>
      <c r="B11" s="5" t="s">
        <v>1000</v>
      </c>
      <c r="C11" s="5" t="s">
        <v>164</v>
      </c>
      <c r="D11" s="5" t="s">
        <v>1034</v>
      </c>
      <c r="E11" s="5" t="s">
        <v>1035</v>
      </c>
      <c r="F11" s="5" t="s">
        <v>1036</v>
      </c>
      <c r="G11" s="5" t="s">
        <v>1037</v>
      </c>
      <c r="H11" s="5" t="s">
        <v>1038</v>
      </c>
      <c r="J11" s="5" t="s">
        <v>1839</v>
      </c>
    </row>
    <row r="12" spans="1:10">
      <c r="A12" s="5">
        <v>11</v>
      </c>
      <c r="B12" s="5" t="s">
        <v>1000</v>
      </c>
      <c r="C12" s="5" t="s">
        <v>164</v>
      </c>
      <c r="D12" s="5" t="s">
        <v>1039</v>
      </c>
      <c r="E12" s="5" t="s">
        <v>1040</v>
      </c>
      <c r="F12" s="5" t="s">
        <v>1041</v>
      </c>
      <c r="G12" s="5" t="s">
        <v>1042</v>
      </c>
      <c r="H12" s="5" t="s">
        <v>1043</v>
      </c>
      <c r="J12" s="5" t="s">
        <v>1839</v>
      </c>
    </row>
    <row r="13" spans="1:10">
      <c r="A13" s="5">
        <v>12</v>
      </c>
      <c r="B13" s="5" t="s">
        <v>1000</v>
      </c>
      <c r="C13" s="5" t="s">
        <v>164</v>
      </c>
      <c r="D13" s="5" t="s">
        <v>1044</v>
      </c>
      <c r="E13" s="5" t="s">
        <v>1045</v>
      </c>
      <c r="F13" s="5" t="s">
        <v>1046</v>
      </c>
      <c r="G13" s="5" t="s">
        <v>1047</v>
      </c>
      <c r="H13" s="5" t="s">
        <v>1048</v>
      </c>
      <c r="J13" s="5" t="s">
        <v>1839</v>
      </c>
    </row>
    <row r="14" spans="1:10">
      <c r="A14" s="5">
        <v>13</v>
      </c>
      <c r="B14" s="5" t="s">
        <v>1000</v>
      </c>
      <c r="C14" s="5" t="s">
        <v>164</v>
      </c>
      <c r="D14" s="5" t="s">
        <v>1049</v>
      </c>
      <c r="E14" s="5" t="s">
        <v>1050</v>
      </c>
      <c r="F14" s="5" t="s">
        <v>1051</v>
      </c>
      <c r="G14" s="5" t="s">
        <v>1052</v>
      </c>
      <c r="J14" s="5" t="s">
        <v>1839</v>
      </c>
    </row>
    <row r="15" spans="1:10">
      <c r="A15" s="5">
        <v>14</v>
      </c>
      <c r="B15" s="5" t="s">
        <v>1000</v>
      </c>
      <c r="C15" s="5" t="s">
        <v>164</v>
      </c>
      <c r="D15" s="5" t="s">
        <v>1053</v>
      </c>
      <c r="E15" s="5" t="s">
        <v>1054</v>
      </c>
      <c r="F15" s="5" t="s">
        <v>1055</v>
      </c>
      <c r="G15" s="5" t="s">
        <v>1056</v>
      </c>
      <c r="J15" s="5" t="s">
        <v>1839</v>
      </c>
    </row>
    <row r="16" spans="1:10">
      <c r="A16" s="5">
        <v>15</v>
      </c>
      <c r="B16" s="5" t="s">
        <v>1000</v>
      </c>
      <c r="C16" s="5" t="s">
        <v>164</v>
      </c>
      <c r="D16" s="5" t="s">
        <v>1057</v>
      </c>
      <c r="E16" s="5" t="s">
        <v>1058</v>
      </c>
      <c r="F16" s="5" t="s">
        <v>1059</v>
      </c>
      <c r="G16" s="5" t="s">
        <v>1060</v>
      </c>
      <c r="J16" s="5" t="s">
        <v>1839</v>
      </c>
    </row>
    <row r="17" spans="1:10">
      <c r="A17" s="5">
        <v>16</v>
      </c>
      <c r="B17" s="5" t="s">
        <v>1000</v>
      </c>
      <c r="C17" s="5" t="s">
        <v>164</v>
      </c>
      <c r="D17" s="5" t="s">
        <v>1061</v>
      </c>
      <c r="E17" s="5" t="s">
        <v>1062</v>
      </c>
      <c r="F17" s="5" t="s">
        <v>1063</v>
      </c>
      <c r="G17" s="5" t="s">
        <v>1020</v>
      </c>
      <c r="J17" s="5" t="s">
        <v>1839</v>
      </c>
    </row>
    <row r="18" spans="1:10">
      <c r="A18" s="5">
        <v>17</v>
      </c>
      <c r="B18" s="5" t="s">
        <v>1000</v>
      </c>
      <c r="C18" s="5" t="s">
        <v>164</v>
      </c>
      <c r="D18" s="5" t="s">
        <v>1064</v>
      </c>
      <c r="E18" s="5" t="s">
        <v>1065</v>
      </c>
      <c r="F18" s="5" t="s">
        <v>1066</v>
      </c>
      <c r="G18" s="5" t="s">
        <v>1056</v>
      </c>
      <c r="J18" s="5" t="s">
        <v>1839</v>
      </c>
    </row>
    <row r="19" spans="1:10">
      <c r="A19" s="5">
        <v>18</v>
      </c>
      <c r="B19" s="5" t="s">
        <v>1000</v>
      </c>
      <c r="C19" s="5" t="s">
        <v>164</v>
      </c>
      <c r="D19" s="5" t="s">
        <v>1067</v>
      </c>
      <c r="E19" s="5" t="s">
        <v>1068</v>
      </c>
      <c r="F19" s="5" t="s">
        <v>1069</v>
      </c>
      <c r="G19" s="5" t="s">
        <v>1047</v>
      </c>
      <c r="H19" s="5" t="s">
        <v>1070</v>
      </c>
      <c r="J19" s="5" t="s">
        <v>1839</v>
      </c>
    </row>
    <row r="20" spans="1:10">
      <c r="A20" s="5">
        <v>19</v>
      </c>
      <c r="B20" s="5" t="s">
        <v>1000</v>
      </c>
      <c r="C20" s="5" t="s">
        <v>164</v>
      </c>
      <c r="D20" s="5" t="s">
        <v>1071</v>
      </c>
      <c r="E20" s="5" t="s">
        <v>1072</v>
      </c>
      <c r="F20" s="5" t="s">
        <v>1073</v>
      </c>
      <c r="G20" s="5" t="s">
        <v>1074</v>
      </c>
      <c r="J20" s="5" t="s">
        <v>1839</v>
      </c>
    </row>
    <row r="21" spans="1:10">
      <c r="A21" s="5">
        <v>20</v>
      </c>
      <c r="B21" s="5" t="s">
        <v>1000</v>
      </c>
      <c r="C21" s="5" t="s">
        <v>164</v>
      </c>
      <c r="D21" s="5" t="s">
        <v>1075</v>
      </c>
      <c r="E21" s="5" t="s">
        <v>1072</v>
      </c>
      <c r="F21" s="5" t="s">
        <v>1073</v>
      </c>
      <c r="G21" s="5" t="s">
        <v>1076</v>
      </c>
      <c r="J21" s="5" t="s">
        <v>1839</v>
      </c>
    </row>
    <row r="22" spans="1:10">
      <c r="A22" s="5">
        <v>21</v>
      </c>
      <c r="B22" s="5" t="s">
        <v>1000</v>
      </c>
      <c r="C22" s="5" t="s">
        <v>164</v>
      </c>
      <c r="D22" s="5" t="s">
        <v>1077</v>
      </c>
      <c r="E22" s="5" t="s">
        <v>1078</v>
      </c>
      <c r="F22" s="5" t="s">
        <v>1079</v>
      </c>
      <c r="G22" s="5" t="s">
        <v>1080</v>
      </c>
      <c r="H22" s="5" t="s">
        <v>1081</v>
      </c>
      <c r="J22" s="5" t="s">
        <v>1839</v>
      </c>
    </row>
    <row r="23" spans="1:10">
      <c r="A23" s="5">
        <v>22</v>
      </c>
      <c r="B23" s="5" t="s">
        <v>1000</v>
      </c>
      <c r="C23" s="5" t="s">
        <v>164</v>
      </c>
      <c r="D23" s="5" t="s">
        <v>1082</v>
      </c>
      <c r="E23" s="5" t="s">
        <v>1083</v>
      </c>
      <c r="F23" s="5" t="s">
        <v>1084</v>
      </c>
      <c r="G23" s="5" t="s">
        <v>1085</v>
      </c>
      <c r="J23" s="5" t="s">
        <v>1839</v>
      </c>
    </row>
    <row r="24" spans="1:10">
      <c r="A24" s="5">
        <v>23</v>
      </c>
      <c r="B24" s="5" t="s">
        <v>1000</v>
      </c>
      <c r="C24" s="5" t="s">
        <v>164</v>
      </c>
      <c r="D24" s="5" t="s">
        <v>1086</v>
      </c>
      <c r="E24" s="5" t="s">
        <v>1087</v>
      </c>
      <c r="F24" s="5" t="s">
        <v>1088</v>
      </c>
      <c r="G24" s="5" t="s">
        <v>1076</v>
      </c>
      <c r="J24" s="5" t="s">
        <v>1839</v>
      </c>
    </row>
    <row r="25" spans="1:10">
      <c r="A25" s="5">
        <v>24</v>
      </c>
      <c r="B25" s="5" t="s">
        <v>1000</v>
      </c>
      <c r="C25" s="5" t="s">
        <v>164</v>
      </c>
      <c r="D25" s="5" t="s">
        <v>1089</v>
      </c>
      <c r="E25" s="5" t="s">
        <v>1090</v>
      </c>
      <c r="F25" s="5" t="s">
        <v>1091</v>
      </c>
      <c r="G25" s="5" t="s">
        <v>1092</v>
      </c>
      <c r="J25" s="5" t="s">
        <v>1839</v>
      </c>
    </row>
    <row r="26" spans="1:10">
      <c r="A26" s="5">
        <v>25</v>
      </c>
      <c r="B26" s="5" t="s">
        <v>1000</v>
      </c>
      <c r="C26" s="5" t="s">
        <v>164</v>
      </c>
      <c r="D26" s="5" t="s">
        <v>1093</v>
      </c>
      <c r="E26" s="5" t="s">
        <v>1094</v>
      </c>
      <c r="F26" s="5" t="s">
        <v>1095</v>
      </c>
      <c r="G26" s="5" t="s">
        <v>1096</v>
      </c>
      <c r="J26" s="5" t="s">
        <v>1839</v>
      </c>
    </row>
    <row r="27" spans="1:10">
      <c r="A27" s="5">
        <v>26</v>
      </c>
      <c r="B27" s="5" t="s">
        <v>1000</v>
      </c>
      <c r="C27" s="5" t="s">
        <v>164</v>
      </c>
      <c r="D27" s="5" t="s">
        <v>1097</v>
      </c>
      <c r="E27" s="5" t="s">
        <v>1098</v>
      </c>
      <c r="F27" s="5" t="s">
        <v>1099</v>
      </c>
      <c r="G27" s="5" t="s">
        <v>1100</v>
      </c>
      <c r="J27" s="5" t="s">
        <v>1839</v>
      </c>
    </row>
    <row r="28" spans="1:10">
      <c r="A28" s="5">
        <v>27</v>
      </c>
      <c r="B28" s="5" t="s">
        <v>1000</v>
      </c>
      <c r="C28" s="5" t="s">
        <v>164</v>
      </c>
      <c r="D28" s="5" t="s">
        <v>1101</v>
      </c>
      <c r="E28" s="5" t="s">
        <v>1102</v>
      </c>
      <c r="F28" s="5" t="s">
        <v>1103</v>
      </c>
      <c r="G28" s="5" t="s">
        <v>1104</v>
      </c>
      <c r="J28" s="5" t="s">
        <v>1839</v>
      </c>
    </row>
    <row r="29" spans="1:10">
      <c r="A29" s="5">
        <v>28</v>
      </c>
      <c r="B29" s="5" t="s">
        <v>1000</v>
      </c>
      <c r="C29" s="5" t="s">
        <v>164</v>
      </c>
      <c r="D29" s="5" t="s">
        <v>1105</v>
      </c>
      <c r="E29" s="5" t="s">
        <v>1106</v>
      </c>
      <c r="F29" s="5" t="s">
        <v>1107</v>
      </c>
      <c r="G29" s="5" t="s">
        <v>1108</v>
      </c>
      <c r="J29" s="5" t="s">
        <v>1839</v>
      </c>
    </row>
    <row r="30" spans="1:10">
      <c r="A30" s="5">
        <v>29</v>
      </c>
      <c r="B30" s="5" t="s">
        <v>1000</v>
      </c>
      <c r="C30" s="5" t="s">
        <v>164</v>
      </c>
      <c r="D30" s="5" t="s">
        <v>1109</v>
      </c>
      <c r="E30" s="5" t="s">
        <v>1110</v>
      </c>
      <c r="F30" s="5" t="s">
        <v>1111</v>
      </c>
      <c r="G30" s="5" t="s">
        <v>1029</v>
      </c>
      <c r="J30" s="5" t="s">
        <v>1839</v>
      </c>
    </row>
    <row r="31" spans="1:10">
      <c r="A31" s="5">
        <v>30</v>
      </c>
      <c r="B31" s="5" t="s">
        <v>1000</v>
      </c>
      <c r="C31" s="5" t="s">
        <v>164</v>
      </c>
      <c r="D31" s="5" t="s">
        <v>1112</v>
      </c>
      <c r="E31" s="5" t="s">
        <v>1113</v>
      </c>
      <c r="F31" s="5" t="s">
        <v>1114</v>
      </c>
      <c r="G31" s="5" t="s">
        <v>1052</v>
      </c>
      <c r="H31" s="5" t="s">
        <v>1115</v>
      </c>
      <c r="J31" s="5" t="s">
        <v>1839</v>
      </c>
    </row>
    <row r="32" spans="1:10">
      <c r="A32" s="5">
        <v>31</v>
      </c>
      <c r="B32" s="5" t="s">
        <v>1000</v>
      </c>
      <c r="C32" s="5" t="s">
        <v>164</v>
      </c>
      <c r="D32" s="5" t="s">
        <v>1116</v>
      </c>
      <c r="E32" s="5" t="s">
        <v>1117</v>
      </c>
      <c r="F32" s="5" t="s">
        <v>1118</v>
      </c>
      <c r="G32" s="5" t="s">
        <v>1108</v>
      </c>
      <c r="H32" s="5" t="s">
        <v>1119</v>
      </c>
      <c r="J32" s="5" t="s">
        <v>1839</v>
      </c>
    </row>
    <row r="33" spans="1:10">
      <c r="A33" s="5">
        <v>32</v>
      </c>
      <c r="B33" s="5" t="s">
        <v>1000</v>
      </c>
      <c r="C33" s="5" t="s">
        <v>164</v>
      </c>
      <c r="D33" s="5" t="s">
        <v>1120</v>
      </c>
      <c r="E33" s="5" t="s">
        <v>1121</v>
      </c>
      <c r="F33" s="5" t="s">
        <v>1122</v>
      </c>
      <c r="G33" s="5" t="s">
        <v>1123</v>
      </c>
      <c r="J33" s="5" t="s">
        <v>1839</v>
      </c>
    </row>
    <row r="34" spans="1:10">
      <c r="A34" s="5">
        <v>33</v>
      </c>
      <c r="B34" s="5" t="s">
        <v>1000</v>
      </c>
      <c r="C34" s="5" t="s">
        <v>164</v>
      </c>
      <c r="D34" s="5" t="s">
        <v>1124</v>
      </c>
      <c r="E34" s="5" t="s">
        <v>1125</v>
      </c>
      <c r="F34" s="5" t="s">
        <v>1126</v>
      </c>
      <c r="G34" s="5" t="s">
        <v>1012</v>
      </c>
      <c r="H34" s="5" t="s">
        <v>1127</v>
      </c>
      <c r="J34" s="5" t="s">
        <v>1839</v>
      </c>
    </row>
    <row r="35" spans="1:10">
      <c r="A35" s="5">
        <v>34</v>
      </c>
      <c r="B35" s="5" t="s">
        <v>1000</v>
      </c>
      <c r="C35" s="5" t="s">
        <v>164</v>
      </c>
      <c r="D35" s="5" t="s">
        <v>1128</v>
      </c>
      <c r="E35" s="5" t="s">
        <v>1129</v>
      </c>
      <c r="F35" s="5" t="s">
        <v>1130</v>
      </c>
      <c r="G35" s="5" t="s">
        <v>1131</v>
      </c>
      <c r="J35" s="5" t="s">
        <v>1839</v>
      </c>
    </row>
    <row r="36" spans="1:10">
      <c r="A36" s="5">
        <v>35</v>
      </c>
      <c r="B36" s="5" t="s">
        <v>1000</v>
      </c>
      <c r="C36" s="5" t="s">
        <v>164</v>
      </c>
      <c r="D36" s="5" t="s">
        <v>1132</v>
      </c>
      <c r="E36" s="5" t="s">
        <v>1133</v>
      </c>
      <c r="F36" s="5" t="s">
        <v>1134</v>
      </c>
      <c r="G36" s="5" t="s">
        <v>1135</v>
      </c>
      <c r="J36" s="5" t="s">
        <v>1839</v>
      </c>
    </row>
    <row r="37" spans="1:10">
      <c r="A37" s="5">
        <v>36</v>
      </c>
      <c r="B37" s="5" t="s">
        <v>1000</v>
      </c>
      <c r="C37" s="5" t="s">
        <v>164</v>
      </c>
      <c r="D37" s="5" t="s">
        <v>1136</v>
      </c>
      <c r="E37" s="5" t="s">
        <v>1137</v>
      </c>
      <c r="F37" s="5" t="s">
        <v>1138</v>
      </c>
      <c r="G37" s="5" t="s">
        <v>1108</v>
      </c>
      <c r="J37" s="5" t="s">
        <v>1839</v>
      </c>
    </row>
    <row r="38" spans="1:10">
      <c r="A38" s="5">
        <v>37</v>
      </c>
      <c r="B38" s="5" t="s">
        <v>1000</v>
      </c>
      <c r="C38" s="5" t="s">
        <v>164</v>
      </c>
      <c r="D38" s="5" t="s">
        <v>1139</v>
      </c>
      <c r="E38" s="5" t="s">
        <v>1140</v>
      </c>
      <c r="F38" s="5" t="s">
        <v>1141</v>
      </c>
      <c r="G38" s="5" t="s">
        <v>1142</v>
      </c>
      <c r="J38" s="5" t="s">
        <v>1839</v>
      </c>
    </row>
    <row r="39" spans="1:10">
      <c r="A39" s="5">
        <v>38</v>
      </c>
      <c r="B39" s="5" t="s">
        <v>1000</v>
      </c>
      <c r="C39" s="5" t="s">
        <v>164</v>
      </c>
      <c r="D39" s="5" t="s">
        <v>1143</v>
      </c>
      <c r="E39" s="5" t="s">
        <v>1144</v>
      </c>
      <c r="F39" s="5" t="s">
        <v>1145</v>
      </c>
      <c r="G39" s="5" t="s">
        <v>1146</v>
      </c>
      <c r="H39" s="5" t="s">
        <v>1147</v>
      </c>
      <c r="J39" s="5" t="s">
        <v>1839</v>
      </c>
    </row>
    <row r="40" spans="1:10">
      <c r="A40" s="5">
        <v>39</v>
      </c>
      <c r="B40" s="5" t="s">
        <v>1000</v>
      </c>
      <c r="C40" s="5" t="s">
        <v>164</v>
      </c>
      <c r="D40" s="5" t="s">
        <v>1148</v>
      </c>
      <c r="E40" s="5" t="s">
        <v>1149</v>
      </c>
      <c r="F40" s="5" t="s">
        <v>1150</v>
      </c>
      <c r="G40" s="5" t="s">
        <v>1108</v>
      </c>
      <c r="J40" s="5" t="s">
        <v>1839</v>
      </c>
    </row>
    <row r="41" spans="1:10">
      <c r="A41" s="5">
        <v>40</v>
      </c>
      <c r="B41" s="5" t="s">
        <v>1000</v>
      </c>
      <c r="C41" s="5" t="s">
        <v>164</v>
      </c>
      <c r="D41" s="5" t="s">
        <v>1151</v>
      </c>
      <c r="E41" s="5" t="s">
        <v>1152</v>
      </c>
      <c r="F41" s="5" t="s">
        <v>1153</v>
      </c>
      <c r="G41" s="5" t="s">
        <v>1108</v>
      </c>
      <c r="H41" s="5" t="s">
        <v>1043</v>
      </c>
      <c r="J41" s="5" t="s">
        <v>1839</v>
      </c>
    </row>
    <row r="42" spans="1:10">
      <c r="A42" s="5">
        <v>41</v>
      </c>
      <c r="B42" s="5" t="s">
        <v>1000</v>
      </c>
      <c r="C42" s="5" t="s">
        <v>164</v>
      </c>
      <c r="D42" s="5" t="s">
        <v>1154</v>
      </c>
      <c r="E42" s="5" t="s">
        <v>1155</v>
      </c>
      <c r="F42" s="5" t="s">
        <v>1156</v>
      </c>
      <c r="G42" s="5" t="s">
        <v>1056</v>
      </c>
      <c r="J42" s="5" t="s">
        <v>1839</v>
      </c>
    </row>
    <row r="43" spans="1:10">
      <c r="A43" s="5">
        <v>42</v>
      </c>
      <c r="B43" s="5" t="s">
        <v>1000</v>
      </c>
      <c r="C43" s="5" t="s">
        <v>164</v>
      </c>
      <c r="D43" s="5" t="s">
        <v>1157</v>
      </c>
      <c r="E43" s="5" t="s">
        <v>1158</v>
      </c>
      <c r="F43" s="5" t="s">
        <v>1159</v>
      </c>
      <c r="G43" s="5" t="s">
        <v>1056</v>
      </c>
      <c r="J43" s="5" t="s">
        <v>1839</v>
      </c>
    </row>
    <row r="44" spans="1:10">
      <c r="A44" s="5">
        <v>43</v>
      </c>
      <c r="B44" s="5" t="s">
        <v>1000</v>
      </c>
      <c r="C44" s="5" t="s">
        <v>164</v>
      </c>
      <c r="D44" s="5" t="s">
        <v>1160</v>
      </c>
      <c r="E44" s="5" t="s">
        <v>1161</v>
      </c>
      <c r="F44" s="5" t="s">
        <v>1162</v>
      </c>
      <c r="G44" s="5" t="s">
        <v>1076</v>
      </c>
      <c r="J44" s="5" t="s">
        <v>1839</v>
      </c>
    </row>
    <row r="45" spans="1:10">
      <c r="A45" s="5">
        <v>44</v>
      </c>
      <c r="B45" s="5" t="s">
        <v>1000</v>
      </c>
      <c r="C45" s="5" t="s">
        <v>164</v>
      </c>
      <c r="D45" s="5" t="s">
        <v>1163</v>
      </c>
      <c r="E45" s="5" t="s">
        <v>1164</v>
      </c>
      <c r="F45" s="5" t="s">
        <v>1165</v>
      </c>
      <c r="G45" s="5" t="s">
        <v>1020</v>
      </c>
      <c r="J45" s="5" t="s">
        <v>1839</v>
      </c>
    </row>
    <row r="46" spans="1:10">
      <c r="A46" s="5">
        <v>45</v>
      </c>
      <c r="B46" s="5" t="s">
        <v>1000</v>
      </c>
      <c r="C46" s="5" t="s">
        <v>164</v>
      </c>
      <c r="D46" s="5" t="s">
        <v>1166</v>
      </c>
      <c r="E46" s="5" t="s">
        <v>1167</v>
      </c>
      <c r="F46" s="5" t="s">
        <v>1168</v>
      </c>
      <c r="G46" s="5" t="s">
        <v>1020</v>
      </c>
      <c r="J46" s="5" t="s">
        <v>1839</v>
      </c>
    </row>
    <row r="47" spans="1:10">
      <c r="A47" s="5">
        <v>46</v>
      </c>
      <c r="B47" s="5" t="s">
        <v>1000</v>
      </c>
      <c r="C47" s="5" t="s">
        <v>164</v>
      </c>
      <c r="D47" s="5" t="s">
        <v>1169</v>
      </c>
      <c r="E47" s="5" t="s">
        <v>1170</v>
      </c>
      <c r="F47" s="5" t="s">
        <v>1171</v>
      </c>
      <c r="G47" s="5" t="s">
        <v>1056</v>
      </c>
      <c r="J47" s="5" t="s">
        <v>1839</v>
      </c>
    </row>
    <row r="48" spans="1:10">
      <c r="A48" s="5">
        <v>47</v>
      </c>
      <c r="B48" s="5" t="s">
        <v>1000</v>
      </c>
      <c r="C48" s="5" t="s">
        <v>164</v>
      </c>
      <c r="D48" s="5" t="s">
        <v>1172</v>
      </c>
      <c r="E48" s="5" t="s">
        <v>1173</v>
      </c>
      <c r="F48" s="5" t="s">
        <v>1174</v>
      </c>
      <c r="G48" s="5" t="s">
        <v>1175</v>
      </c>
      <c r="J48" s="5" t="s">
        <v>1839</v>
      </c>
    </row>
    <row r="49" spans="1:10">
      <c r="A49" s="5">
        <v>48</v>
      </c>
      <c r="B49" s="5" t="s">
        <v>1000</v>
      </c>
      <c r="C49" s="5" t="s">
        <v>164</v>
      </c>
      <c r="D49" s="5" t="s">
        <v>1176</v>
      </c>
      <c r="E49" s="5" t="s">
        <v>1177</v>
      </c>
      <c r="F49" s="5" t="s">
        <v>1178</v>
      </c>
      <c r="G49" s="5" t="s">
        <v>1179</v>
      </c>
      <c r="J49" s="5" t="s">
        <v>1839</v>
      </c>
    </row>
    <row r="50" spans="1:10">
      <c r="A50" s="5">
        <v>49</v>
      </c>
      <c r="B50" s="5" t="s">
        <v>1000</v>
      </c>
      <c r="C50" s="5" t="s">
        <v>164</v>
      </c>
      <c r="D50" s="5" t="s">
        <v>1180</v>
      </c>
      <c r="E50" s="5" t="s">
        <v>1181</v>
      </c>
      <c r="F50" s="5" t="s">
        <v>1182</v>
      </c>
      <c r="G50" s="5" t="s">
        <v>1183</v>
      </c>
      <c r="J50" s="5" t="s">
        <v>1839</v>
      </c>
    </row>
    <row r="51" spans="1:10">
      <c r="A51" s="5">
        <v>50</v>
      </c>
      <c r="B51" s="5" t="s">
        <v>1000</v>
      </c>
      <c r="C51" s="5" t="s">
        <v>164</v>
      </c>
      <c r="D51" s="5" t="s">
        <v>1184</v>
      </c>
      <c r="E51" s="5" t="s">
        <v>1185</v>
      </c>
      <c r="F51" s="5" t="s">
        <v>1186</v>
      </c>
      <c r="G51" s="5" t="s">
        <v>1187</v>
      </c>
      <c r="H51" s="5" t="s">
        <v>1188</v>
      </c>
      <c r="J51" s="5" t="s">
        <v>1839</v>
      </c>
    </row>
    <row r="52" spans="1:10">
      <c r="A52" s="5">
        <v>51</v>
      </c>
      <c r="B52" s="5" t="s">
        <v>1000</v>
      </c>
      <c r="C52" s="5" t="s">
        <v>164</v>
      </c>
      <c r="D52" s="5" t="s">
        <v>1189</v>
      </c>
      <c r="E52" s="5" t="s">
        <v>1190</v>
      </c>
      <c r="F52" s="5" t="s">
        <v>1191</v>
      </c>
      <c r="G52" s="5" t="s">
        <v>1192</v>
      </c>
      <c r="J52" s="5" t="s">
        <v>1839</v>
      </c>
    </row>
    <row r="53" spans="1:10">
      <c r="A53" s="5">
        <v>52</v>
      </c>
      <c r="B53" s="5" t="s">
        <v>1000</v>
      </c>
      <c r="C53" s="5" t="s">
        <v>164</v>
      </c>
      <c r="D53" s="5" t="s">
        <v>1193</v>
      </c>
      <c r="E53" s="5" t="s">
        <v>1194</v>
      </c>
      <c r="F53" s="5" t="s">
        <v>1195</v>
      </c>
      <c r="G53" s="5" t="s">
        <v>1142</v>
      </c>
      <c r="J53" s="5" t="s">
        <v>1839</v>
      </c>
    </row>
    <row r="54" spans="1:10">
      <c r="A54" s="5">
        <v>53</v>
      </c>
      <c r="B54" s="5" t="s">
        <v>1000</v>
      </c>
      <c r="C54" s="5" t="s">
        <v>164</v>
      </c>
      <c r="D54" s="5" t="s">
        <v>1196</v>
      </c>
      <c r="E54" s="5" t="s">
        <v>1197</v>
      </c>
      <c r="F54" s="5" t="s">
        <v>1195</v>
      </c>
      <c r="G54" s="5" t="s">
        <v>1198</v>
      </c>
      <c r="J54" s="5" t="s">
        <v>1839</v>
      </c>
    </row>
    <row r="55" spans="1:10">
      <c r="A55" s="5">
        <v>54</v>
      </c>
      <c r="B55" s="5" t="s">
        <v>1000</v>
      </c>
      <c r="C55" s="5" t="s">
        <v>164</v>
      </c>
      <c r="D55" s="5" t="s">
        <v>1199</v>
      </c>
      <c r="E55" s="5" t="s">
        <v>1200</v>
      </c>
      <c r="F55" s="5" t="s">
        <v>1201</v>
      </c>
      <c r="G55" s="5" t="s">
        <v>1202</v>
      </c>
      <c r="J55" s="5" t="s">
        <v>1839</v>
      </c>
    </row>
    <row r="56" spans="1:10">
      <c r="A56" s="5">
        <v>55</v>
      </c>
      <c r="B56" s="5" t="s">
        <v>1000</v>
      </c>
      <c r="C56" s="5" t="s">
        <v>164</v>
      </c>
      <c r="D56" s="5" t="s">
        <v>1203</v>
      </c>
      <c r="E56" s="5" t="s">
        <v>1204</v>
      </c>
      <c r="F56" s="5" t="s">
        <v>1205</v>
      </c>
      <c r="G56" s="5" t="s">
        <v>1012</v>
      </c>
      <c r="J56" s="5" t="s">
        <v>1839</v>
      </c>
    </row>
    <row r="57" spans="1:10">
      <c r="A57" s="5">
        <v>56</v>
      </c>
      <c r="B57" s="5" t="s">
        <v>1000</v>
      </c>
      <c r="C57" s="5" t="s">
        <v>164</v>
      </c>
      <c r="D57" s="5" t="s">
        <v>1206</v>
      </c>
      <c r="E57" s="5" t="s">
        <v>1207</v>
      </c>
      <c r="F57" s="5" t="s">
        <v>1208</v>
      </c>
      <c r="G57" s="5" t="s">
        <v>1187</v>
      </c>
      <c r="H57" s="5" t="s">
        <v>1209</v>
      </c>
      <c r="J57" s="5" t="s">
        <v>1839</v>
      </c>
    </row>
    <row r="58" spans="1:10">
      <c r="A58" s="5">
        <v>57</v>
      </c>
      <c r="B58" s="5" t="s">
        <v>1000</v>
      </c>
      <c r="C58" s="5" t="s">
        <v>164</v>
      </c>
      <c r="D58" s="5" t="s">
        <v>1210</v>
      </c>
      <c r="E58" s="5" t="s">
        <v>1211</v>
      </c>
      <c r="F58" s="5" t="s">
        <v>1212</v>
      </c>
      <c r="G58" s="5" t="s">
        <v>1092</v>
      </c>
      <c r="J58" s="5" t="s">
        <v>1839</v>
      </c>
    </row>
    <row r="59" spans="1:10">
      <c r="A59" s="5">
        <v>58</v>
      </c>
      <c r="B59" s="5" t="s">
        <v>1000</v>
      </c>
      <c r="C59" s="5" t="s">
        <v>164</v>
      </c>
      <c r="D59" s="5" t="s">
        <v>1213</v>
      </c>
      <c r="E59" s="5" t="s">
        <v>1214</v>
      </c>
      <c r="F59" s="5" t="s">
        <v>1215</v>
      </c>
      <c r="G59" s="5" t="s">
        <v>1047</v>
      </c>
      <c r="J59" s="5" t="s">
        <v>1839</v>
      </c>
    </row>
    <row r="60" spans="1:10">
      <c r="A60" s="5">
        <v>59</v>
      </c>
      <c r="B60" s="5" t="s">
        <v>1000</v>
      </c>
      <c r="C60" s="5" t="s">
        <v>164</v>
      </c>
      <c r="D60" s="5" t="s">
        <v>1216</v>
      </c>
      <c r="E60" s="5" t="s">
        <v>1217</v>
      </c>
      <c r="F60" s="5" t="s">
        <v>1218</v>
      </c>
      <c r="G60" s="5" t="s">
        <v>1080</v>
      </c>
      <c r="J60" s="5" t="s">
        <v>1839</v>
      </c>
    </row>
    <row r="61" spans="1:10">
      <c r="A61" s="5">
        <v>60</v>
      </c>
      <c r="B61" s="5" t="s">
        <v>1000</v>
      </c>
      <c r="C61" s="5" t="s">
        <v>164</v>
      </c>
      <c r="D61" s="5" t="s">
        <v>1219</v>
      </c>
      <c r="E61" s="5" t="s">
        <v>1220</v>
      </c>
      <c r="F61" s="5" t="s">
        <v>1221</v>
      </c>
      <c r="G61" s="5" t="s">
        <v>1092</v>
      </c>
      <c r="J61" s="5" t="s">
        <v>1839</v>
      </c>
    </row>
    <row r="62" spans="1:10">
      <c r="A62" s="5">
        <v>61</v>
      </c>
      <c r="B62" s="5" t="s">
        <v>1000</v>
      </c>
      <c r="C62" s="5" t="s">
        <v>164</v>
      </c>
      <c r="D62" s="5" t="s">
        <v>1222</v>
      </c>
      <c r="E62" s="5" t="s">
        <v>1223</v>
      </c>
      <c r="F62" s="5" t="s">
        <v>1224</v>
      </c>
      <c r="G62" s="5" t="s">
        <v>1033</v>
      </c>
      <c r="H62" s="5" t="s">
        <v>1225</v>
      </c>
      <c r="J62" s="5" t="s">
        <v>1839</v>
      </c>
    </row>
    <row r="63" spans="1:10">
      <c r="A63" s="5">
        <v>62</v>
      </c>
      <c r="B63" s="5" t="s">
        <v>1000</v>
      </c>
      <c r="C63" s="5" t="s">
        <v>164</v>
      </c>
      <c r="D63" s="5" t="s">
        <v>1226</v>
      </c>
      <c r="E63" s="5" t="s">
        <v>1227</v>
      </c>
      <c r="F63" s="5" t="s">
        <v>1228</v>
      </c>
      <c r="G63" s="5" t="s">
        <v>1033</v>
      </c>
      <c r="H63" s="5" t="s">
        <v>1229</v>
      </c>
      <c r="J63" s="5" t="s">
        <v>1839</v>
      </c>
    </row>
    <row r="64" spans="1:10">
      <c r="A64" s="5">
        <v>63</v>
      </c>
      <c r="B64" s="5" t="s">
        <v>1000</v>
      </c>
      <c r="C64" s="5" t="s">
        <v>164</v>
      </c>
      <c r="D64" s="5" t="s">
        <v>1230</v>
      </c>
      <c r="E64" s="5" t="s">
        <v>1231</v>
      </c>
      <c r="F64" s="5" t="s">
        <v>1232</v>
      </c>
      <c r="G64" s="5" t="s">
        <v>1108</v>
      </c>
      <c r="J64" s="5" t="s">
        <v>1839</v>
      </c>
    </row>
    <row r="65" spans="1:10">
      <c r="A65" s="5">
        <v>64</v>
      </c>
      <c r="B65" s="5" t="s">
        <v>1000</v>
      </c>
      <c r="C65" s="5" t="s">
        <v>164</v>
      </c>
      <c r="D65" s="5" t="s">
        <v>1233</v>
      </c>
      <c r="E65" s="5" t="s">
        <v>1234</v>
      </c>
      <c r="F65" s="5" t="s">
        <v>1235</v>
      </c>
      <c r="G65" s="5" t="s">
        <v>1108</v>
      </c>
      <c r="J65" s="5" t="s">
        <v>1839</v>
      </c>
    </row>
    <row r="66" spans="1:10">
      <c r="A66" s="5">
        <v>65</v>
      </c>
      <c r="B66" s="5" t="s">
        <v>1000</v>
      </c>
      <c r="C66" s="5" t="s">
        <v>164</v>
      </c>
      <c r="D66" s="5" t="s">
        <v>1236</v>
      </c>
      <c r="E66" s="5" t="s">
        <v>1237</v>
      </c>
      <c r="F66" s="5" t="s">
        <v>1238</v>
      </c>
      <c r="G66" s="5" t="s">
        <v>1092</v>
      </c>
      <c r="J66" s="5" t="s">
        <v>1839</v>
      </c>
    </row>
    <row r="67" spans="1:10">
      <c r="A67" s="5">
        <v>66</v>
      </c>
      <c r="B67" s="5" t="s">
        <v>1000</v>
      </c>
      <c r="C67" s="5" t="s">
        <v>164</v>
      </c>
      <c r="D67" s="5" t="s">
        <v>1239</v>
      </c>
      <c r="E67" s="5" t="s">
        <v>1240</v>
      </c>
      <c r="F67" s="5" t="s">
        <v>1241</v>
      </c>
      <c r="G67" s="5" t="s">
        <v>1092</v>
      </c>
      <c r="J67" s="5" t="s">
        <v>1839</v>
      </c>
    </row>
    <row r="68" spans="1:10">
      <c r="A68" s="5">
        <v>67</v>
      </c>
      <c r="B68" s="5" t="s">
        <v>1000</v>
      </c>
      <c r="C68" s="5" t="s">
        <v>164</v>
      </c>
      <c r="D68" s="5" t="s">
        <v>1242</v>
      </c>
      <c r="E68" s="5" t="s">
        <v>1243</v>
      </c>
      <c r="F68" s="5" t="s">
        <v>1244</v>
      </c>
      <c r="G68" s="5" t="s">
        <v>1092</v>
      </c>
      <c r="J68" s="5" t="s">
        <v>1839</v>
      </c>
    </row>
    <row r="69" spans="1:10">
      <c r="A69" s="5">
        <v>68</v>
      </c>
      <c r="B69" s="5" t="s">
        <v>1000</v>
      </c>
      <c r="C69" s="5" t="s">
        <v>164</v>
      </c>
      <c r="D69" s="5" t="s">
        <v>1245</v>
      </c>
      <c r="E69" s="5" t="s">
        <v>1246</v>
      </c>
      <c r="F69" s="5" t="s">
        <v>1247</v>
      </c>
      <c r="G69" s="5" t="s">
        <v>1092</v>
      </c>
      <c r="J69" s="5" t="s">
        <v>1839</v>
      </c>
    </row>
    <row r="70" spans="1:10">
      <c r="A70" s="5">
        <v>69</v>
      </c>
      <c r="B70" s="5" t="s">
        <v>1000</v>
      </c>
      <c r="C70" s="5" t="s">
        <v>164</v>
      </c>
      <c r="D70" s="5" t="s">
        <v>1248</v>
      </c>
      <c r="E70" s="5" t="s">
        <v>1249</v>
      </c>
      <c r="F70" s="5" t="s">
        <v>1250</v>
      </c>
      <c r="G70" s="5" t="s">
        <v>1008</v>
      </c>
      <c r="J70" s="5" t="s">
        <v>1839</v>
      </c>
    </row>
    <row r="71" spans="1:10">
      <c r="A71" s="5">
        <v>70</v>
      </c>
      <c r="B71" s="5" t="s">
        <v>1000</v>
      </c>
      <c r="C71" s="5" t="s">
        <v>164</v>
      </c>
      <c r="D71" s="5" t="s">
        <v>1251</v>
      </c>
      <c r="E71" s="5" t="s">
        <v>1252</v>
      </c>
      <c r="F71" s="5" t="s">
        <v>1253</v>
      </c>
      <c r="G71" s="5" t="s">
        <v>1020</v>
      </c>
      <c r="H71" s="5" t="s">
        <v>1254</v>
      </c>
      <c r="J71" s="5" t="s">
        <v>1839</v>
      </c>
    </row>
    <row r="72" spans="1:10">
      <c r="A72" s="5">
        <v>71</v>
      </c>
      <c r="B72" s="5" t="s">
        <v>1000</v>
      </c>
      <c r="C72" s="5" t="s">
        <v>164</v>
      </c>
      <c r="D72" s="5" t="s">
        <v>1255</v>
      </c>
      <c r="E72" s="5" t="s">
        <v>1256</v>
      </c>
      <c r="F72" s="5" t="s">
        <v>1257</v>
      </c>
      <c r="G72" s="5" t="s">
        <v>1008</v>
      </c>
      <c r="H72" s="5" t="s">
        <v>1258</v>
      </c>
      <c r="J72" s="5" t="s">
        <v>1839</v>
      </c>
    </row>
    <row r="73" spans="1:10">
      <c r="A73" s="5">
        <v>72</v>
      </c>
      <c r="B73" s="5" t="s">
        <v>1000</v>
      </c>
      <c r="C73" s="5" t="s">
        <v>164</v>
      </c>
      <c r="D73" s="5" t="s">
        <v>1259</v>
      </c>
      <c r="E73" s="5" t="s">
        <v>1260</v>
      </c>
      <c r="F73" s="5" t="s">
        <v>1261</v>
      </c>
      <c r="G73" s="5" t="s">
        <v>1187</v>
      </c>
      <c r="J73" s="5" t="s">
        <v>1839</v>
      </c>
    </row>
    <row r="74" spans="1:10">
      <c r="A74" s="5">
        <v>73</v>
      </c>
      <c r="B74" s="5" t="s">
        <v>1000</v>
      </c>
      <c r="C74" s="5" t="s">
        <v>164</v>
      </c>
      <c r="D74" s="5" t="s">
        <v>1262</v>
      </c>
      <c r="E74" s="5" t="s">
        <v>1263</v>
      </c>
      <c r="F74" s="5" t="s">
        <v>1264</v>
      </c>
      <c r="G74" s="5" t="s">
        <v>1265</v>
      </c>
      <c r="J74" s="5" t="s">
        <v>1839</v>
      </c>
    </row>
    <row r="75" spans="1:10">
      <c r="A75" s="5">
        <v>74</v>
      </c>
      <c r="B75" s="5" t="s">
        <v>1000</v>
      </c>
      <c r="C75" s="5" t="s">
        <v>164</v>
      </c>
      <c r="D75" s="5" t="s">
        <v>1266</v>
      </c>
      <c r="E75" s="5" t="s">
        <v>1267</v>
      </c>
      <c r="F75" s="5" t="s">
        <v>1268</v>
      </c>
      <c r="G75" s="5" t="s">
        <v>1187</v>
      </c>
      <c r="J75" s="5" t="s">
        <v>1839</v>
      </c>
    </row>
    <row r="76" spans="1:10">
      <c r="A76" s="5">
        <v>75</v>
      </c>
      <c r="B76" s="5" t="s">
        <v>1000</v>
      </c>
      <c r="C76" s="5" t="s">
        <v>164</v>
      </c>
      <c r="D76" s="5" t="s">
        <v>1269</v>
      </c>
      <c r="E76" s="5" t="s">
        <v>1270</v>
      </c>
      <c r="F76" s="5" t="s">
        <v>1271</v>
      </c>
      <c r="G76" s="5" t="s">
        <v>1272</v>
      </c>
      <c r="J76" s="5" t="s">
        <v>1839</v>
      </c>
    </row>
    <row r="77" spans="1:10">
      <c r="A77" s="5">
        <v>76</v>
      </c>
      <c r="B77" s="5" t="s">
        <v>1000</v>
      </c>
      <c r="C77" s="5" t="s">
        <v>164</v>
      </c>
      <c r="D77" s="5" t="s">
        <v>1273</v>
      </c>
      <c r="E77" s="5" t="s">
        <v>1274</v>
      </c>
      <c r="F77" s="5" t="s">
        <v>1275</v>
      </c>
      <c r="G77" s="5" t="s">
        <v>1142</v>
      </c>
      <c r="J77" s="5" t="s">
        <v>1839</v>
      </c>
    </row>
    <row r="78" spans="1:10">
      <c r="A78" s="5">
        <v>77</v>
      </c>
      <c r="B78" s="5" t="s">
        <v>1000</v>
      </c>
      <c r="C78" s="5" t="s">
        <v>164</v>
      </c>
      <c r="D78" s="5" t="s">
        <v>1276</v>
      </c>
      <c r="E78" s="5" t="s">
        <v>1277</v>
      </c>
      <c r="F78" s="5" t="s">
        <v>1278</v>
      </c>
      <c r="G78" s="5" t="s">
        <v>1008</v>
      </c>
      <c r="J78" s="5" t="s">
        <v>1839</v>
      </c>
    </row>
    <row r="79" spans="1:10">
      <c r="A79" s="5">
        <v>78</v>
      </c>
      <c r="B79" s="5" t="s">
        <v>1000</v>
      </c>
      <c r="C79" s="5" t="s">
        <v>164</v>
      </c>
      <c r="D79" s="5" t="s">
        <v>1279</v>
      </c>
      <c r="E79" s="5" t="s">
        <v>1280</v>
      </c>
      <c r="F79" s="5" t="s">
        <v>1281</v>
      </c>
      <c r="G79" s="5" t="s">
        <v>1008</v>
      </c>
      <c r="H79" s="5" t="s">
        <v>1282</v>
      </c>
      <c r="J79" s="5" t="s">
        <v>1839</v>
      </c>
    </row>
    <row r="80" spans="1:10">
      <c r="A80" s="5">
        <v>79</v>
      </c>
      <c r="B80" s="5" t="s">
        <v>1000</v>
      </c>
      <c r="C80" s="5" t="s">
        <v>164</v>
      </c>
      <c r="D80" s="5" t="s">
        <v>1283</v>
      </c>
      <c r="E80" s="5" t="s">
        <v>1284</v>
      </c>
      <c r="F80" s="5" t="s">
        <v>1285</v>
      </c>
      <c r="G80" s="5" t="s">
        <v>1092</v>
      </c>
      <c r="J80" s="5" t="s">
        <v>1839</v>
      </c>
    </row>
    <row r="81" spans="1:10">
      <c r="A81" s="5">
        <v>80</v>
      </c>
      <c r="B81" s="5" t="s">
        <v>1000</v>
      </c>
      <c r="C81" s="5" t="s">
        <v>164</v>
      </c>
      <c r="D81" s="5" t="s">
        <v>1286</v>
      </c>
      <c r="E81" s="5" t="s">
        <v>1287</v>
      </c>
      <c r="F81" s="5" t="s">
        <v>1288</v>
      </c>
      <c r="G81" s="5" t="s">
        <v>1020</v>
      </c>
      <c r="J81" s="5" t="s">
        <v>1839</v>
      </c>
    </row>
    <row r="82" spans="1:10">
      <c r="A82" s="5">
        <v>81</v>
      </c>
      <c r="B82" s="5" t="s">
        <v>1000</v>
      </c>
      <c r="C82" s="5" t="s">
        <v>164</v>
      </c>
      <c r="D82" s="5" t="s">
        <v>1289</v>
      </c>
      <c r="E82" s="5" t="s">
        <v>1290</v>
      </c>
      <c r="F82" s="5" t="s">
        <v>1291</v>
      </c>
      <c r="G82" s="5" t="s">
        <v>1008</v>
      </c>
      <c r="H82" s="5" t="s">
        <v>1292</v>
      </c>
      <c r="J82" s="5" t="s">
        <v>1839</v>
      </c>
    </row>
    <row r="83" spans="1:10">
      <c r="A83" s="5">
        <v>82</v>
      </c>
      <c r="B83" s="5" t="s">
        <v>1000</v>
      </c>
      <c r="C83" s="5" t="s">
        <v>164</v>
      </c>
      <c r="D83" s="5" t="s">
        <v>1293</v>
      </c>
      <c r="E83" s="5" t="s">
        <v>1294</v>
      </c>
      <c r="F83" s="5" t="s">
        <v>1295</v>
      </c>
      <c r="G83" s="5" t="s">
        <v>1296</v>
      </c>
      <c r="J83" s="5" t="s">
        <v>1839</v>
      </c>
    </row>
    <row r="84" spans="1:10">
      <c r="A84" s="5">
        <v>83</v>
      </c>
      <c r="B84" s="5" t="s">
        <v>1000</v>
      </c>
      <c r="C84" s="5" t="s">
        <v>164</v>
      </c>
      <c r="D84" s="5" t="s">
        <v>1297</v>
      </c>
      <c r="E84" s="5" t="s">
        <v>1298</v>
      </c>
      <c r="F84" s="5" t="s">
        <v>1299</v>
      </c>
      <c r="G84" s="5" t="s">
        <v>1296</v>
      </c>
      <c r="J84" s="5" t="s">
        <v>1839</v>
      </c>
    </row>
    <row r="85" spans="1:10">
      <c r="A85" s="5">
        <v>84</v>
      </c>
      <c r="B85" s="5" t="s">
        <v>1000</v>
      </c>
      <c r="C85" s="5" t="s">
        <v>164</v>
      </c>
      <c r="D85" s="5" t="s">
        <v>1300</v>
      </c>
      <c r="E85" s="5" t="s">
        <v>1301</v>
      </c>
      <c r="F85" s="5" t="s">
        <v>1302</v>
      </c>
      <c r="G85" s="5" t="s">
        <v>1265</v>
      </c>
      <c r="J85" s="5" t="s">
        <v>1839</v>
      </c>
    </row>
    <row r="86" spans="1:10">
      <c r="A86" s="5">
        <v>85</v>
      </c>
      <c r="B86" s="5" t="s">
        <v>1000</v>
      </c>
      <c r="C86" s="5" t="s">
        <v>164</v>
      </c>
      <c r="D86" s="5" t="s">
        <v>1303</v>
      </c>
      <c r="E86" s="5" t="s">
        <v>1304</v>
      </c>
      <c r="F86" s="5" t="s">
        <v>1305</v>
      </c>
      <c r="G86" s="5" t="s">
        <v>1306</v>
      </c>
      <c r="J86" s="5" t="s">
        <v>1839</v>
      </c>
    </row>
    <row r="87" spans="1:10">
      <c r="A87" s="5">
        <v>86</v>
      </c>
      <c r="B87" s="5" t="s">
        <v>1000</v>
      </c>
      <c r="C87" s="5" t="s">
        <v>164</v>
      </c>
      <c r="D87" s="5" t="s">
        <v>1307</v>
      </c>
      <c r="E87" s="5" t="s">
        <v>1308</v>
      </c>
      <c r="F87" s="5" t="s">
        <v>1055</v>
      </c>
      <c r="G87" s="5" t="s">
        <v>1309</v>
      </c>
      <c r="J87" s="5" t="s">
        <v>1839</v>
      </c>
    </row>
    <row r="88" spans="1:10">
      <c r="A88" s="5">
        <v>87</v>
      </c>
      <c r="B88" s="5" t="s">
        <v>1000</v>
      </c>
      <c r="C88" s="5" t="s">
        <v>164</v>
      </c>
      <c r="D88" s="5" t="s">
        <v>1310</v>
      </c>
      <c r="E88" s="5" t="s">
        <v>1311</v>
      </c>
      <c r="F88" s="5" t="s">
        <v>1312</v>
      </c>
      <c r="G88" s="5" t="s">
        <v>1056</v>
      </c>
      <c r="J88" s="5" t="s">
        <v>1839</v>
      </c>
    </row>
    <row r="89" spans="1:10">
      <c r="A89" s="5">
        <v>88</v>
      </c>
      <c r="B89" s="5" t="s">
        <v>1000</v>
      </c>
      <c r="C89" s="5" t="s">
        <v>164</v>
      </c>
      <c r="D89" s="5" t="s">
        <v>1313</v>
      </c>
      <c r="E89" s="5" t="s">
        <v>1314</v>
      </c>
      <c r="F89" s="5" t="s">
        <v>1315</v>
      </c>
      <c r="G89" s="5" t="s">
        <v>1056</v>
      </c>
      <c r="J89" s="5" t="s">
        <v>1839</v>
      </c>
    </row>
    <row r="90" spans="1:10">
      <c r="A90" s="5">
        <v>89</v>
      </c>
      <c r="B90" s="5" t="s">
        <v>1000</v>
      </c>
      <c r="C90" s="5" t="s">
        <v>164</v>
      </c>
      <c r="D90" s="5" t="s">
        <v>1316</v>
      </c>
      <c r="E90" s="5" t="s">
        <v>1317</v>
      </c>
      <c r="F90" s="5" t="s">
        <v>1318</v>
      </c>
      <c r="G90" s="5" t="s">
        <v>1008</v>
      </c>
      <c r="J90" s="5" t="s">
        <v>1839</v>
      </c>
    </row>
    <row r="91" spans="1:10">
      <c r="A91" s="5">
        <v>90</v>
      </c>
      <c r="B91" s="5" t="s">
        <v>1000</v>
      </c>
      <c r="C91" s="5" t="s">
        <v>164</v>
      </c>
      <c r="D91" s="5" t="s">
        <v>1319</v>
      </c>
      <c r="E91" s="5" t="s">
        <v>1320</v>
      </c>
      <c r="F91" s="5" t="s">
        <v>1321</v>
      </c>
      <c r="G91" s="5" t="s">
        <v>1012</v>
      </c>
      <c r="J91" s="5" t="s">
        <v>1839</v>
      </c>
    </row>
    <row r="92" spans="1:10">
      <c r="A92" s="5">
        <v>91</v>
      </c>
      <c r="B92" s="5" t="s">
        <v>1000</v>
      </c>
      <c r="C92" s="5" t="s">
        <v>164</v>
      </c>
      <c r="D92" s="5" t="s">
        <v>1322</v>
      </c>
      <c r="E92" s="5" t="s">
        <v>1323</v>
      </c>
      <c r="F92" s="5" t="s">
        <v>1324</v>
      </c>
      <c r="G92" s="5" t="s">
        <v>1108</v>
      </c>
      <c r="J92" s="5" t="s">
        <v>1839</v>
      </c>
    </row>
    <row r="93" spans="1:10">
      <c r="A93" s="5">
        <v>92</v>
      </c>
      <c r="B93" s="5" t="s">
        <v>1000</v>
      </c>
      <c r="C93" s="5" t="s">
        <v>164</v>
      </c>
      <c r="D93" s="5" t="s">
        <v>1325</v>
      </c>
      <c r="E93" s="5" t="s">
        <v>1326</v>
      </c>
      <c r="F93" s="5" t="s">
        <v>1327</v>
      </c>
      <c r="G93" s="5" t="s">
        <v>1012</v>
      </c>
      <c r="H93" s="5" t="s">
        <v>1328</v>
      </c>
      <c r="J93" s="5" t="s">
        <v>1839</v>
      </c>
    </row>
    <row r="94" spans="1:10">
      <c r="A94" s="5">
        <v>93</v>
      </c>
      <c r="B94" s="5" t="s">
        <v>1000</v>
      </c>
      <c r="C94" s="5" t="s">
        <v>164</v>
      </c>
      <c r="D94" s="5" t="s">
        <v>1329</v>
      </c>
      <c r="E94" s="5" t="s">
        <v>1330</v>
      </c>
      <c r="F94" s="5" t="s">
        <v>1331</v>
      </c>
      <c r="G94" s="5" t="s">
        <v>1020</v>
      </c>
      <c r="J94" s="5" t="s">
        <v>1839</v>
      </c>
    </row>
    <row r="95" spans="1:10">
      <c r="A95" s="5">
        <v>94</v>
      </c>
      <c r="B95" s="5" t="s">
        <v>1000</v>
      </c>
      <c r="C95" s="5" t="s">
        <v>164</v>
      </c>
      <c r="D95" s="5" t="s">
        <v>1332</v>
      </c>
      <c r="E95" s="5" t="s">
        <v>1333</v>
      </c>
      <c r="F95" s="5" t="s">
        <v>1334</v>
      </c>
      <c r="G95" s="5" t="s">
        <v>1335</v>
      </c>
      <c r="J95" s="5" t="s">
        <v>1839</v>
      </c>
    </row>
    <row r="96" spans="1:10">
      <c r="A96" s="5">
        <v>95</v>
      </c>
      <c r="B96" s="5" t="s">
        <v>1000</v>
      </c>
      <c r="C96" s="5" t="s">
        <v>164</v>
      </c>
      <c r="D96" s="5" t="s">
        <v>1336</v>
      </c>
      <c r="E96" s="5" t="s">
        <v>1337</v>
      </c>
      <c r="F96" s="5" t="s">
        <v>1305</v>
      </c>
      <c r="G96" s="5" t="s">
        <v>1192</v>
      </c>
      <c r="J96" s="5" t="s">
        <v>1839</v>
      </c>
    </row>
    <row r="97" spans="1:10">
      <c r="A97" s="5">
        <v>96</v>
      </c>
      <c r="B97" s="5" t="s">
        <v>1000</v>
      </c>
      <c r="C97" s="5" t="s">
        <v>164</v>
      </c>
      <c r="D97" s="5" t="s">
        <v>1338</v>
      </c>
      <c r="E97" s="5" t="s">
        <v>1339</v>
      </c>
      <c r="F97" s="5" t="s">
        <v>1340</v>
      </c>
      <c r="G97" s="5" t="s">
        <v>1142</v>
      </c>
      <c r="H97" s="5" t="s">
        <v>1341</v>
      </c>
      <c r="J97" s="5" t="s">
        <v>1839</v>
      </c>
    </row>
    <row r="98" spans="1:10">
      <c r="A98" s="5">
        <v>97</v>
      </c>
      <c r="B98" s="5" t="s">
        <v>1000</v>
      </c>
      <c r="C98" s="5" t="s">
        <v>164</v>
      </c>
      <c r="D98" s="5" t="s">
        <v>1342</v>
      </c>
      <c r="E98" s="5" t="s">
        <v>1343</v>
      </c>
      <c r="F98" s="5" t="s">
        <v>1344</v>
      </c>
      <c r="G98" s="5" t="s">
        <v>1056</v>
      </c>
      <c r="J98" s="5" t="s">
        <v>1839</v>
      </c>
    </row>
    <row r="99" spans="1:10">
      <c r="A99" s="5">
        <v>98</v>
      </c>
      <c r="B99" s="5" t="s">
        <v>1000</v>
      </c>
      <c r="C99" s="5" t="s">
        <v>164</v>
      </c>
      <c r="D99" s="5" t="s">
        <v>1345</v>
      </c>
      <c r="E99" s="5" t="s">
        <v>1346</v>
      </c>
      <c r="F99" s="5" t="s">
        <v>1347</v>
      </c>
      <c r="G99" s="5" t="s">
        <v>1056</v>
      </c>
      <c r="J99" s="5" t="s">
        <v>1839</v>
      </c>
    </row>
    <row r="100" spans="1:10">
      <c r="A100" s="5">
        <v>99</v>
      </c>
      <c r="B100" s="5" t="s">
        <v>1000</v>
      </c>
      <c r="C100" s="5" t="s">
        <v>164</v>
      </c>
      <c r="D100" s="5" t="s">
        <v>1348</v>
      </c>
      <c r="E100" s="5" t="s">
        <v>1349</v>
      </c>
      <c r="F100" s="5" t="s">
        <v>1350</v>
      </c>
      <c r="G100" s="5" t="s">
        <v>1012</v>
      </c>
      <c r="H100" s="5" t="s">
        <v>1351</v>
      </c>
      <c r="J100" s="5" t="s">
        <v>1839</v>
      </c>
    </row>
    <row r="101" spans="1:10">
      <c r="A101" s="5">
        <v>100</v>
      </c>
      <c r="B101" s="5" t="s">
        <v>1000</v>
      </c>
      <c r="C101" s="5" t="s">
        <v>164</v>
      </c>
      <c r="D101" s="5" t="s">
        <v>1352</v>
      </c>
      <c r="E101" s="5" t="s">
        <v>1353</v>
      </c>
      <c r="F101" s="5" t="s">
        <v>1354</v>
      </c>
      <c r="G101" s="5" t="s">
        <v>1355</v>
      </c>
      <c r="J101" s="5" t="s">
        <v>1839</v>
      </c>
    </row>
    <row r="102" spans="1:10">
      <c r="A102" s="5">
        <v>101</v>
      </c>
      <c r="B102" s="5" t="s">
        <v>1000</v>
      </c>
      <c r="C102" s="5" t="s">
        <v>164</v>
      </c>
      <c r="D102" s="5" t="s">
        <v>1356</v>
      </c>
      <c r="E102" s="5" t="s">
        <v>1357</v>
      </c>
      <c r="F102" s="5" t="s">
        <v>1103</v>
      </c>
      <c r="G102" s="5" t="s">
        <v>1358</v>
      </c>
      <c r="J102" s="5" t="s">
        <v>1839</v>
      </c>
    </row>
    <row r="103" spans="1:10">
      <c r="A103" s="5">
        <v>102</v>
      </c>
      <c r="B103" s="5" t="s">
        <v>1000</v>
      </c>
      <c r="C103" s="5" t="s">
        <v>164</v>
      </c>
      <c r="D103" s="5" t="s">
        <v>1359</v>
      </c>
      <c r="E103" s="5" t="s">
        <v>1360</v>
      </c>
      <c r="F103" s="5" t="s">
        <v>1361</v>
      </c>
      <c r="G103" s="5" t="s">
        <v>1029</v>
      </c>
      <c r="J103" s="5" t="s">
        <v>1839</v>
      </c>
    </row>
    <row r="104" spans="1:10">
      <c r="A104" s="5">
        <v>103</v>
      </c>
      <c r="B104" s="5" t="s">
        <v>1000</v>
      </c>
      <c r="C104" s="5" t="s">
        <v>164</v>
      </c>
      <c r="D104" s="5" t="s">
        <v>1362</v>
      </c>
      <c r="E104" s="5" t="s">
        <v>1363</v>
      </c>
      <c r="F104" s="5" t="s">
        <v>1364</v>
      </c>
      <c r="G104" s="5" t="s">
        <v>1080</v>
      </c>
      <c r="J104" s="5" t="s">
        <v>1839</v>
      </c>
    </row>
    <row r="105" spans="1:10">
      <c r="A105" s="5">
        <v>104</v>
      </c>
      <c r="B105" s="5" t="s">
        <v>1000</v>
      </c>
      <c r="C105" s="5" t="s">
        <v>164</v>
      </c>
      <c r="D105" s="5" t="s">
        <v>1365</v>
      </c>
      <c r="E105" s="5" t="s">
        <v>1366</v>
      </c>
      <c r="F105" s="5" t="s">
        <v>1367</v>
      </c>
      <c r="G105" s="5" t="s">
        <v>1108</v>
      </c>
      <c r="J105" s="5" t="s">
        <v>1839</v>
      </c>
    </row>
    <row r="106" spans="1:10">
      <c r="A106" s="5">
        <v>105</v>
      </c>
      <c r="B106" s="5" t="s">
        <v>1000</v>
      </c>
      <c r="C106" s="5" t="s">
        <v>164</v>
      </c>
      <c r="D106" s="5" t="s">
        <v>1368</v>
      </c>
      <c r="E106" s="5" t="s">
        <v>1369</v>
      </c>
      <c r="F106" s="5" t="s">
        <v>1370</v>
      </c>
      <c r="G106" s="5" t="s">
        <v>1296</v>
      </c>
      <c r="J106" s="5" t="s">
        <v>1839</v>
      </c>
    </row>
    <row r="107" spans="1:10">
      <c r="A107" s="5">
        <v>106</v>
      </c>
      <c r="B107" s="5" t="s">
        <v>1000</v>
      </c>
      <c r="C107" s="5" t="s">
        <v>164</v>
      </c>
      <c r="D107" s="5" t="s">
        <v>1371</v>
      </c>
      <c r="E107" s="5" t="s">
        <v>1372</v>
      </c>
      <c r="F107" s="5" t="s">
        <v>1373</v>
      </c>
      <c r="G107" s="5" t="s">
        <v>1142</v>
      </c>
      <c r="H107" s="5" t="s">
        <v>1374</v>
      </c>
      <c r="J107" s="5" t="s">
        <v>1839</v>
      </c>
    </row>
    <row r="108" spans="1:10">
      <c r="A108" s="5">
        <v>107</v>
      </c>
      <c r="B108" s="5" t="s">
        <v>1000</v>
      </c>
      <c r="C108" s="5" t="s">
        <v>164</v>
      </c>
      <c r="D108" s="5" t="s">
        <v>1375</v>
      </c>
      <c r="E108" s="5" t="s">
        <v>1376</v>
      </c>
      <c r="F108" s="5" t="s">
        <v>1377</v>
      </c>
      <c r="G108" s="5" t="s">
        <v>1378</v>
      </c>
      <c r="H108" s="5" t="s">
        <v>1379</v>
      </c>
      <c r="J108" s="5" t="s">
        <v>1839</v>
      </c>
    </row>
    <row r="109" spans="1:10">
      <c r="A109" s="5">
        <v>108</v>
      </c>
      <c r="B109" s="5" t="s">
        <v>1000</v>
      </c>
      <c r="C109" s="5" t="s">
        <v>164</v>
      </c>
      <c r="D109" s="5" t="s">
        <v>1380</v>
      </c>
      <c r="E109" s="5" t="s">
        <v>1381</v>
      </c>
      <c r="F109" s="5" t="s">
        <v>1382</v>
      </c>
      <c r="G109" s="5" t="s">
        <v>1076</v>
      </c>
      <c r="J109" s="5" t="s">
        <v>1839</v>
      </c>
    </row>
    <row r="110" spans="1:10">
      <c r="A110" s="5">
        <v>109</v>
      </c>
      <c r="B110" s="5" t="s">
        <v>1000</v>
      </c>
      <c r="C110" s="5" t="s">
        <v>164</v>
      </c>
      <c r="D110" s="5" t="s">
        <v>1383</v>
      </c>
      <c r="E110" s="5" t="s">
        <v>1384</v>
      </c>
      <c r="F110" s="5" t="s">
        <v>1003</v>
      </c>
      <c r="G110" s="5" t="s">
        <v>1385</v>
      </c>
      <c r="J110" s="5" t="s">
        <v>1839</v>
      </c>
    </row>
    <row r="111" spans="1:10">
      <c r="A111" s="5">
        <v>110</v>
      </c>
      <c r="B111" s="5" t="s">
        <v>1000</v>
      </c>
      <c r="C111" s="5" t="s">
        <v>164</v>
      </c>
      <c r="D111" s="5" t="s">
        <v>1386</v>
      </c>
      <c r="E111" s="5" t="s">
        <v>1387</v>
      </c>
      <c r="F111" s="5" t="s">
        <v>1003</v>
      </c>
      <c r="G111" s="5" t="s">
        <v>1388</v>
      </c>
      <c r="J111" s="5" t="s">
        <v>1839</v>
      </c>
    </row>
    <row r="112" spans="1:10">
      <c r="A112" s="5">
        <v>111</v>
      </c>
      <c r="B112" s="5" t="s">
        <v>1000</v>
      </c>
      <c r="C112" s="5" t="s">
        <v>164</v>
      </c>
      <c r="D112" s="5" t="s">
        <v>1389</v>
      </c>
      <c r="E112" s="5" t="s">
        <v>1390</v>
      </c>
      <c r="F112" s="5" t="s">
        <v>1003</v>
      </c>
      <c r="G112" s="5" t="s">
        <v>1391</v>
      </c>
      <c r="J112" s="5" t="s">
        <v>1839</v>
      </c>
    </row>
    <row r="113" spans="1:10">
      <c r="A113" s="5">
        <v>112</v>
      </c>
      <c r="B113" s="5" t="s">
        <v>1000</v>
      </c>
      <c r="C113" s="5" t="s">
        <v>164</v>
      </c>
      <c r="D113" s="5" t="s">
        <v>1392</v>
      </c>
      <c r="E113" s="5" t="s">
        <v>1393</v>
      </c>
      <c r="F113" s="5" t="s">
        <v>1003</v>
      </c>
      <c r="G113" s="5" t="s">
        <v>1272</v>
      </c>
      <c r="J113" s="5" t="s">
        <v>1839</v>
      </c>
    </row>
    <row r="114" spans="1:10">
      <c r="A114" s="5">
        <v>113</v>
      </c>
      <c r="B114" s="5" t="s">
        <v>1000</v>
      </c>
      <c r="C114" s="5" t="s">
        <v>164</v>
      </c>
      <c r="D114" s="5" t="s">
        <v>1394</v>
      </c>
      <c r="E114" s="5" t="s">
        <v>1395</v>
      </c>
      <c r="F114" s="5" t="s">
        <v>1003</v>
      </c>
      <c r="G114" s="5" t="s">
        <v>1396</v>
      </c>
      <c r="J114" s="5" t="s">
        <v>1839</v>
      </c>
    </row>
    <row r="115" spans="1:10">
      <c r="A115" s="5">
        <v>114</v>
      </c>
      <c r="B115" s="5" t="s">
        <v>1000</v>
      </c>
      <c r="C115" s="5" t="s">
        <v>164</v>
      </c>
      <c r="D115" s="5" t="s">
        <v>1397</v>
      </c>
      <c r="E115" s="5" t="s">
        <v>1398</v>
      </c>
      <c r="F115" s="5" t="s">
        <v>1003</v>
      </c>
      <c r="G115" s="5" t="s">
        <v>1399</v>
      </c>
      <c r="J115" s="5" t="s">
        <v>1839</v>
      </c>
    </row>
    <row r="116" spans="1:10">
      <c r="A116" s="5">
        <v>115</v>
      </c>
      <c r="B116" s="5" t="s">
        <v>1000</v>
      </c>
      <c r="C116" s="5" t="s">
        <v>164</v>
      </c>
      <c r="D116" s="5" t="s">
        <v>1400</v>
      </c>
      <c r="E116" s="5" t="s">
        <v>1401</v>
      </c>
      <c r="F116" s="5" t="s">
        <v>1003</v>
      </c>
      <c r="G116" s="5" t="s">
        <v>1402</v>
      </c>
      <c r="J116" s="5" t="s">
        <v>1839</v>
      </c>
    </row>
    <row r="117" spans="1:10">
      <c r="A117" s="5">
        <v>116</v>
      </c>
      <c r="B117" s="5" t="s">
        <v>1000</v>
      </c>
      <c r="C117" s="5" t="s">
        <v>164</v>
      </c>
      <c r="D117" s="5" t="s">
        <v>1403</v>
      </c>
      <c r="E117" s="5" t="s">
        <v>1404</v>
      </c>
      <c r="F117" s="5" t="s">
        <v>1003</v>
      </c>
      <c r="G117" s="5" t="s">
        <v>1405</v>
      </c>
      <c r="J117" s="5" t="s">
        <v>1839</v>
      </c>
    </row>
    <row r="118" spans="1:10">
      <c r="A118" s="5">
        <v>117</v>
      </c>
      <c r="B118" s="5" t="s">
        <v>1000</v>
      </c>
      <c r="C118" s="5" t="s">
        <v>164</v>
      </c>
      <c r="D118" s="5" t="s">
        <v>1406</v>
      </c>
      <c r="E118" s="5" t="s">
        <v>1407</v>
      </c>
      <c r="F118" s="5" t="s">
        <v>1003</v>
      </c>
      <c r="G118" s="5" t="s">
        <v>1408</v>
      </c>
      <c r="J118" s="5" t="s">
        <v>1839</v>
      </c>
    </row>
    <row r="119" spans="1:10">
      <c r="A119" s="5">
        <v>118</v>
      </c>
      <c r="B119" s="5" t="s">
        <v>1000</v>
      </c>
      <c r="C119" s="5" t="s">
        <v>164</v>
      </c>
      <c r="D119" s="5" t="s">
        <v>1409</v>
      </c>
      <c r="E119" s="5" t="s">
        <v>1410</v>
      </c>
      <c r="F119" s="5" t="s">
        <v>1003</v>
      </c>
      <c r="G119" s="5" t="s">
        <v>1411</v>
      </c>
      <c r="J119" s="5" t="s">
        <v>1839</v>
      </c>
    </row>
    <row r="120" spans="1:10">
      <c r="A120" s="5">
        <v>119</v>
      </c>
      <c r="B120" s="5" t="s">
        <v>1000</v>
      </c>
      <c r="C120" s="5" t="s">
        <v>164</v>
      </c>
      <c r="D120" s="5" t="s">
        <v>1412</v>
      </c>
      <c r="E120" s="5" t="s">
        <v>1413</v>
      </c>
      <c r="F120" s="5" t="s">
        <v>1003</v>
      </c>
      <c r="G120" s="5" t="s">
        <v>1414</v>
      </c>
      <c r="J120" s="5" t="s">
        <v>1839</v>
      </c>
    </row>
    <row r="121" spans="1:10">
      <c r="A121" s="5">
        <v>120</v>
      </c>
      <c r="B121" s="5" t="s">
        <v>1000</v>
      </c>
      <c r="C121" s="5" t="s">
        <v>164</v>
      </c>
      <c r="D121" s="5" t="s">
        <v>1415</v>
      </c>
      <c r="E121" s="5" t="s">
        <v>1416</v>
      </c>
      <c r="F121" s="5" t="s">
        <v>1003</v>
      </c>
      <c r="G121" s="5" t="s">
        <v>1417</v>
      </c>
      <c r="J121" s="5" t="s">
        <v>1839</v>
      </c>
    </row>
    <row r="122" spans="1:10">
      <c r="A122" s="5">
        <v>121</v>
      </c>
      <c r="B122" s="5" t="s">
        <v>1000</v>
      </c>
      <c r="C122" s="5" t="s">
        <v>164</v>
      </c>
      <c r="D122" s="5" t="s">
        <v>1418</v>
      </c>
      <c r="E122" s="5" t="s">
        <v>1419</v>
      </c>
      <c r="F122" s="5" t="s">
        <v>1420</v>
      </c>
      <c r="G122" s="5" t="s">
        <v>1421</v>
      </c>
      <c r="J122" s="5" t="s">
        <v>1839</v>
      </c>
    </row>
    <row r="123" spans="1:10">
      <c r="A123" s="5">
        <v>122</v>
      </c>
      <c r="B123" s="5" t="s">
        <v>1000</v>
      </c>
      <c r="C123" s="5" t="s">
        <v>164</v>
      </c>
      <c r="D123" s="5" t="s">
        <v>1422</v>
      </c>
      <c r="E123" s="5" t="s">
        <v>1423</v>
      </c>
      <c r="F123" s="5" t="s">
        <v>1420</v>
      </c>
      <c r="G123" s="5" t="s">
        <v>1424</v>
      </c>
      <c r="J123" s="5" t="s">
        <v>1839</v>
      </c>
    </row>
    <row r="124" spans="1:10">
      <c r="A124" s="5">
        <v>123</v>
      </c>
      <c r="B124" s="5" t="s">
        <v>1000</v>
      </c>
      <c r="C124" s="5" t="s">
        <v>164</v>
      </c>
      <c r="D124" s="5" t="s">
        <v>1425</v>
      </c>
      <c r="E124" s="5" t="s">
        <v>1426</v>
      </c>
      <c r="F124" s="5" t="s">
        <v>1420</v>
      </c>
      <c r="G124" s="5" t="s">
        <v>1427</v>
      </c>
      <c r="J124" s="5" t="s">
        <v>1839</v>
      </c>
    </row>
    <row r="125" spans="1:10">
      <c r="A125" s="5">
        <v>124</v>
      </c>
      <c r="B125" s="5" t="s">
        <v>1000</v>
      </c>
      <c r="C125" s="5" t="s">
        <v>164</v>
      </c>
      <c r="D125" s="5" t="s">
        <v>1428</v>
      </c>
      <c r="E125" s="5" t="s">
        <v>1429</v>
      </c>
      <c r="F125" s="5" t="s">
        <v>1420</v>
      </c>
      <c r="G125" s="5" t="s">
        <v>1430</v>
      </c>
      <c r="J125" s="5" t="s">
        <v>1839</v>
      </c>
    </row>
    <row r="126" spans="1:10">
      <c r="A126" s="5">
        <v>125</v>
      </c>
      <c r="B126" s="5" t="s">
        <v>1000</v>
      </c>
      <c r="C126" s="5" t="s">
        <v>164</v>
      </c>
      <c r="D126" s="5" t="s">
        <v>1431</v>
      </c>
      <c r="E126" s="5" t="s">
        <v>1432</v>
      </c>
      <c r="F126" s="5" t="s">
        <v>1003</v>
      </c>
      <c r="G126" s="5" t="s">
        <v>1085</v>
      </c>
      <c r="J126" s="5" t="s">
        <v>1839</v>
      </c>
    </row>
    <row r="127" spans="1:10">
      <c r="A127" s="5">
        <v>126</v>
      </c>
      <c r="B127" s="5" t="s">
        <v>1000</v>
      </c>
      <c r="C127" s="5" t="s">
        <v>164</v>
      </c>
      <c r="D127" s="5" t="s">
        <v>1433</v>
      </c>
      <c r="E127" s="5" t="s">
        <v>1434</v>
      </c>
      <c r="F127" s="5" t="s">
        <v>1435</v>
      </c>
      <c r="G127" s="5" t="s">
        <v>1179</v>
      </c>
      <c r="H127" s="5" t="s">
        <v>1436</v>
      </c>
      <c r="J127" s="5" t="s">
        <v>1839</v>
      </c>
    </row>
    <row r="128" spans="1:10">
      <c r="A128" s="5">
        <v>127</v>
      </c>
      <c r="B128" s="5" t="s">
        <v>1000</v>
      </c>
      <c r="C128" s="5" t="s">
        <v>164</v>
      </c>
      <c r="D128" s="5" t="s">
        <v>1437</v>
      </c>
      <c r="E128" s="5" t="s">
        <v>1438</v>
      </c>
      <c r="F128" s="5" t="s">
        <v>1439</v>
      </c>
      <c r="G128" s="5" t="s">
        <v>1020</v>
      </c>
      <c r="J128" s="5" t="s">
        <v>1839</v>
      </c>
    </row>
    <row r="129" spans="1:10">
      <c r="A129" s="5">
        <v>128</v>
      </c>
      <c r="B129" s="5" t="s">
        <v>1000</v>
      </c>
      <c r="C129" s="5" t="s">
        <v>164</v>
      </c>
      <c r="D129" s="5" t="s">
        <v>1440</v>
      </c>
      <c r="E129" s="5" t="s">
        <v>1441</v>
      </c>
      <c r="F129" s="5" t="s">
        <v>1442</v>
      </c>
      <c r="G129" s="5" t="s">
        <v>1012</v>
      </c>
      <c r="J129" s="5" t="s">
        <v>1839</v>
      </c>
    </row>
    <row r="130" spans="1:10">
      <c r="A130" s="5">
        <v>129</v>
      </c>
      <c r="B130" s="5" t="s">
        <v>1000</v>
      </c>
      <c r="C130" s="5" t="s">
        <v>164</v>
      </c>
      <c r="D130" s="5" t="s">
        <v>1443</v>
      </c>
      <c r="E130" s="5" t="s">
        <v>1444</v>
      </c>
      <c r="F130" s="5" t="s">
        <v>1445</v>
      </c>
      <c r="G130" s="5" t="s">
        <v>1202</v>
      </c>
      <c r="J130" s="5" t="s">
        <v>1839</v>
      </c>
    </row>
    <row r="131" spans="1:10">
      <c r="A131" s="5">
        <v>130</v>
      </c>
      <c r="B131" s="5" t="s">
        <v>1000</v>
      </c>
      <c r="C131" s="5" t="s">
        <v>164</v>
      </c>
      <c r="D131" s="5" t="s">
        <v>1446</v>
      </c>
      <c r="E131" s="5" t="s">
        <v>1447</v>
      </c>
      <c r="F131" s="5" t="s">
        <v>1448</v>
      </c>
      <c r="G131" s="5" t="s">
        <v>1020</v>
      </c>
      <c r="J131" s="5" t="s">
        <v>1839</v>
      </c>
    </row>
    <row r="132" spans="1:10">
      <c r="A132" s="5">
        <v>131</v>
      </c>
      <c r="B132" s="5" t="s">
        <v>1000</v>
      </c>
      <c r="C132" s="5" t="s">
        <v>164</v>
      </c>
      <c r="D132" s="5" t="s">
        <v>1449</v>
      </c>
      <c r="E132" s="5" t="s">
        <v>1450</v>
      </c>
      <c r="F132" s="5" t="s">
        <v>1451</v>
      </c>
      <c r="G132" s="5" t="s">
        <v>1020</v>
      </c>
      <c r="J132" s="5" t="s">
        <v>1839</v>
      </c>
    </row>
    <row r="133" spans="1:10">
      <c r="A133" s="5">
        <v>132</v>
      </c>
      <c r="B133" s="5" t="s">
        <v>1000</v>
      </c>
      <c r="C133" s="5" t="s">
        <v>164</v>
      </c>
      <c r="D133" s="5" t="s">
        <v>1452</v>
      </c>
      <c r="E133" s="5" t="s">
        <v>1453</v>
      </c>
      <c r="F133" s="5" t="s">
        <v>1454</v>
      </c>
      <c r="G133" s="5" t="s">
        <v>1012</v>
      </c>
      <c r="H133" s="5" t="s">
        <v>1455</v>
      </c>
      <c r="J133" s="5" t="s">
        <v>1839</v>
      </c>
    </row>
    <row r="134" spans="1:10">
      <c r="A134" s="5">
        <v>133</v>
      </c>
      <c r="B134" s="5" t="s">
        <v>1000</v>
      </c>
      <c r="C134" s="5" t="s">
        <v>164</v>
      </c>
      <c r="D134" s="5" t="s">
        <v>1456</v>
      </c>
      <c r="E134" s="5" t="s">
        <v>1457</v>
      </c>
      <c r="F134" s="5" t="s">
        <v>1458</v>
      </c>
      <c r="G134" s="5" t="s">
        <v>1179</v>
      </c>
      <c r="J134" s="5" t="s">
        <v>1839</v>
      </c>
    </row>
    <row r="135" spans="1:10">
      <c r="A135" s="5">
        <v>134</v>
      </c>
      <c r="B135" s="5" t="s">
        <v>1000</v>
      </c>
      <c r="C135" s="5" t="s">
        <v>164</v>
      </c>
      <c r="D135" s="5" t="s">
        <v>1459</v>
      </c>
      <c r="E135" s="5" t="s">
        <v>1460</v>
      </c>
      <c r="F135" s="5" t="s">
        <v>1015</v>
      </c>
      <c r="G135" s="5" t="s">
        <v>1461</v>
      </c>
      <c r="J135" s="5" t="s">
        <v>1839</v>
      </c>
    </row>
    <row r="136" spans="1:10">
      <c r="A136" s="5">
        <v>135</v>
      </c>
      <c r="B136" s="5" t="s">
        <v>1000</v>
      </c>
      <c r="C136" s="5" t="s">
        <v>164</v>
      </c>
      <c r="D136" s="5" t="s">
        <v>1462</v>
      </c>
      <c r="E136" s="5" t="s">
        <v>1463</v>
      </c>
      <c r="F136" s="5" t="s">
        <v>1015</v>
      </c>
      <c r="G136" s="5" t="s">
        <v>1192</v>
      </c>
      <c r="J136" s="5" t="s">
        <v>1839</v>
      </c>
    </row>
    <row r="137" spans="1:10">
      <c r="A137" s="5">
        <v>136</v>
      </c>
      <c r="B137" s="5" t="s">
        <v>1000</v>
      </c>
      <c r="C137" s="5" t="s">
        <v>164</v>
      </c>
      <c r="D137" s="5" t="s">
        <v>1464</v>
      </c>
      <c r="E137" s="5" t="s">
        <v>1465</v>
      </c>
      <c r="F137" s="5" t="s">
        <v>1466</v>
      </c>
      <c r="G137" s="5" t="s">
        <v>1467</v>
      </c>
      <c r="J137" s="5" t="s">
        <v>1839</v>
      </c>
    </row>
    <row r="138" spans="1:10">
      <c r="A138" s="5">
        <v>137</v>
      </c>
      <c r="B138" s="5" t="s">
        <v>1000</v>
      </c>
      <c r="C138" s="5" t="s">
        <v>164</v>
      </c>
      <c r="D138" s="5" t="s">
        <v>1468</v>
      </c>
      <c r="E138" s="5" t="s">
        <v>1465</v>
      </c>
      <c r="F138" s="5" t="s">
        <v>1466</v>
      </c>
      <c r="G138" s="5" t="s">
        <v>1469</v>
      </c>
      <c r="H138" s="5" t="s">
        <v>1470</v>
      </c>
      <c r="J138" s="5" t="s">
        <v>1839</v>
      </c>
    </row>
    <row r="139" spans="1:10">
      <c r="A139" s="5">
        <v>138</v>
      </c>
      <c r="B139" s="5" t="s">
        <v>1000</v>
      </c>
      <c r="C139" s="5" t="s">
        <v>164</v>
      </c>
      <c r="D139" s="5" t="s">
        <v>1471</v>
      </c>
      <c r="E139" s="5" t="s">
        <v>1472</v>
      </c>
      <c r="F139" s="5" t="s">
        <v>1473</v>
      </c>
      <c r="G139" s="5" t="s">
        <v>1142</v>
      </c>
      <c r="J139" s="5" t="s">
        <v>1839</v>
      </c>
    </row>
    <row r="140" spans="1:10">
      <c r="A140" s="5">
        <v>139</v>
      </c>
      <c r="B140" s="5" t="s">
        <v>1000</v>
      </c>
      <c r="C140" s="5" t="s">
        <v>164</v>
      </c>
      <c r="D140" s="5" t="s">
        <v>1474</v>
      </c>
      <c r="E140" s="5" t="s">
        <v>1475</v>
      </c>
      <c r="F140" s="5" t="s">
        <v>1476</v>
      </c>
      <c r="G140" s="5" t="s">
        <v>1012</v>
      </c>
      <c r="J140" s="5" t="s">
        <v>1839</v>
      </c>
    </row>
    <row r="141" spans="1:10">
      <c r="A141" s="5">
        <v>140</v>
      </c>
      <c r="B141" s="5" t="s">
        <v>1000</v>
      </c>
      <c r="C141" s="5" t="s">
        <v>164</v>
      </c>
      <c r="D141" s="5" t="s">
        <v>1477</v>
      </c>
      <c r="E141" s="5" t="s">
        <v>1478</v>
      </c>
      <c r="F141" s="5" t="s">
        <v>1479</v>
      </c>
      <c r="G141" s="5" t="s">
        <v>1080</v>
      </c>
      <c r="H141" s="5" t="s">
        <v>1480</v>
      </c>
      <c r="J141" s="5" t="s">
        <v>1839</v>
      </c>
    </row>
    <row r="142" spans="1:10">
      <c r="A142" s="5">
        <v>141</v>
      </c>
      <c r="B142" s="5" t="s">
        <v>1000</v>
      </c>
      <c r="C142" s="5" t="s">
        <v>164</v>
      </c>
      <c r="D142" s="5" t="s">
        <v>1481</v>
      </c>
      <c r="E142" s="5" t="s">
        <v>1482</v>
      </c>
      <c r="F142" s="5" t="s">
        <v>1483</v>
      </c>
      <c r="G142" s="5" t="s">
        <v>1012</v>
      </c>
      <c r="J142" s="5" t="s">
        <v>1839</v>
      </c>
    </row>
    <row r="143" spans="1:10">
      <c r="A143" s="5">
        <v>142</v>
      </c>
      <c r="B143" s="5" t="s">
        <v>1000</v>
      </c>
      <c r="C143" s="5" t="s">
        <v>164</v>
      </c>
      <c r="D143" s="5" t="s">
        <v>1484</v>
      </c>
      <c r="E143" s="5" t="s">
        <v>1485</v>
      </c>
      <c r="F143" s="5" t="s">
        <v>1486</v>
      </c>
      <c r="G143" s="5" t="s">
        <v>1076</v>
      </c>
      <c r="J143" s="5" t="s">
        <v>1839</v>
      </c>
    </row>
    <row r="144" spans="1:10">
      <c r="A144" s="5">
        <v>143</v>
      </c>
      <c r="B144" s="5" t="s">
        <v>1000</v>
      </c>
      <c r="C144" s="5" t="s">
        <v>164</v>
      </c>
      <c r="D144" s="5" t="s">
        <v>1487</v>
      </c>
      <c r="E144" s="5" t="s">
        <v>1488</v>
      </c>
      <c r="F144" s="5" t="s">
        <v>1489</v>
      </c>
      <c r="G144" s="5" t="s">
        <v>1080</v>
      </c>
      <c r="J144" s="5" t="s">
        <v>1839</v>
      </c>
    </row>
    <row r="145" spans="1:10">
      <c r="A145" s="5">
        <v>144</v>
      </c>
      <c r="B145" s="5" t="s">
        <v>1000</v>
      </c>
      <c r="C145" s="5" t="s">
        <v>164</v>
      </c>
      <c r="D145" s="5" t="s">
        <v>1490</v>
      </c>
      <c r="E145" s="5" t="s">
        <v>1491</v>
      </c>
      <c r="F145" s="5" t="s">
        <v>1492</v>
      </c>
      <c r="G145" s="5" t="s">
        <v>1080</v>
      </c>
      <c r="H145" s="5" t="s">
        <v>1493</v>
      </c>
      <c r="J145" s="5" t="s">
        <v>1839</v>
      </c>
    </row>
    <row r="146" spans="1:10">
      <c r="A146" s="5">
        <v>145</v>
      </c>
      <c r="B146" s="5" t="s">
        <v>1000</v>
      </c>
      <c r="C146" s="5" t="s">
        <v>164</v>
      </c>
      <c r="D146" s="5" t="s">
        <v>1494</v>
      </c>
      <c r="E146" s="5" t="s">
        <v>1495</v>
      </c>
      <c r="F146" s="5" t="s">
        <v>1496</v>
      </c>
      <c r="G146" s="5" t="s">
        <v>1033</v>
      </c>
      <c r="H146" s="5" t="s">
        <v>1497</v>
      </c>
      <c r="J146" s="5" t="s">
        <v>1839</v>
      </c>
    </row>
    <row r="147" spans="1:10">
      <c r="A147" s="5">
        <v>146</v>
      </c>
      <c r="B147" s="5" t="s">
        <v>1000</v>
      </c>
      <c r="C147" s="5" t="s">
        <v>164</v>
      </c>
      <c r="D147" s="5" t="s">
        <v>1498</v>
      </c>
      <c r="E147" s="5" t="s">
        <v>1499</v>
      </c>
      <c r="F147" s="5" t="s">
        <v>1500</v>
      </c>
      <c r="G147" s="5" t="s">
        <v>1202</v>
      </c>
      <c r="J147" s="5" t="s">
        <v>1839</v>
      </c>
    </row>
    <row r="148" spans="1:10">
      <c r="A148" s="5">
        <v>147</v>
      </c>
      <c r="B148" s="5" t="s">
        <v>1000</v>
      </c>
      <c r="C148" s="5" t="s">
        <v>164</v>
      </c>
      <c r="D148" s="5" t="s">
        <v>1501</v>
      </c>
      <c r="E148" s="5" t="s">
        <v>1502</v>
      </c>
      <c r="F148" s="5" t="s">
        <v>1503</v>
      </c>
      <c r="G148" s="5" t="s">
        <v>1092</v>
      </c>
      <c r="J148" s="5" t="s">
        <v>1839</v>
      </c>
    </row>
    <row r="149" spans="1:10">
      <c r="A149" s="5">
        <v>148</v>
      </c>
      <c r="B149" s="5" t="s">
        <v>1000</v>
      </c>
      <c r="C149" s="5" t="s">
        <v>164</v>
      </c>
      <c r="D149" s="5" t="s">
        <v>1504</v>
      </c>
      <c r="E149" s="5" t="s">
        <v>1505</v>
      </c>
      <c r="F149" s="5" t="s">
        <v>1506</v>
      </c>
      <c r="G149" s="5" t="s">
        <v>1507</v>
      </c>
      <c r="J149" s="5" t="s">
        <v>1839</v>
      </c>
    </row>
    <row r="150" spans="1:10">
      <c r="A150" s="5">
        <v>149</v>
      </c>
      <c r="B150" s="5" t="s">
        <v>1000</v>
      </c>
      <c r="C150" s="5" t="s">
        <v>164</v>
      </c>
      <c r="D150" s="5" t="s">
        <v>1508</v>
      </c>
      <c r="E150" s="5" t="s">
        <v>1509</v>
      </c>
      <c r="F150" s="5" t="s">
        <v>1510</v>
      </c>
      <c r="G150" s="5" t="s">
        <v>1076</v>
      </c>
      <c r="J150" s="5" t="s">
        <v>1839</v>
      </c>
    </row>
    <row r="151" spans="1:10">
      <c r="A151" s="5">
        <v>150</v>
      </c>
      <c r="B151" s="5" t="s">
        <v>1000</v>
      </c>
      <c r="C151" s="5" t="s">
        <v>164</v>
      </c>
      <c r="D151" s="5" t="s">
        <v>1511</v>
      </c>
      <c r="E151" s="5" t="s">
        <v>1512</v>
      </c>
      <c r="F151" s="5" t="s">
        <v>1513</v>
      </c>
      <c r="G151" s="5" t="s">
        <v>1192</v>
      </c>
      <c r="J151" s="5" t="s">
        <v>1839</v>
      </c>
    </row>
    <row r="152" spans="1:10">
      <c r="A152" s="5">
        <v>151</v>
      </c>
      <c r="B152" s="5" t="s">
        <v>1000</v>
      </c>
      <c r="C152" s="5" t="s">
        <v>164</v>
      </c>
      <c r="D152" s="5" t="s">
        <v>1514</v>
      </c>
      <c r="E152" s="5" t="s">
        <v>1512</v>
      </c>
      <c r="F152" s="5" t="s">
        <v>1513</v>
      </c>
      <c r="G152" s="5" t="s">
        <v>1085</v>
      </c>
      <c r="J152" s="5" t="s">
        <v>1839</v>
      </c>
    </row>
    <row r="153" spans="1:10">
      <c r="A153" s="5">
        <v>152</v>
      </c>
      <c r="B153" s="5" t="s">
        <v>1000</v>
      </c>
      <c r="C153" s="5" t="s">
        <v>164</v>
      </c>
      <c r="D153" s="5" t="s">
        <v>1515</v>
      </c>
      <c r="E153" s="5" t="s">
        <v>1516</v>
      </c>
      <c r="F153" s="5" t="s">
        <v>1517</v>
      </c>
      <c r="G153" s="5" t="s">
        <v>1507</v>
      </c>
      <c r="J153" s="5" t="s">
        <v>1839</v>
      </c>
    </row>
    <row r="154" spans="1:10">
      <c r="A154" s="5">
        <v>153</v>
      </c>
      <c r="B154" s="5" t="s">
        <v>1000</v>
      </c>
      <c r="C154" s="5" t="s">
        <v>164</v>
      </c>
      <c r="D154" s="5" t="s">
        <v>1518</v>
      </c>
      <c r="E154" s="5" t="s">
        <v>1519</v>
      </c>
      <c r="F154" s="5" t="s">
        <v>1520</v>
      </c>
      <c r="G154" s="5" t="s">
        <v>1056</v>
      </c>
      <c r="J154" s="5" t="s">
        <v>1839</v>
      </c>
    </row>
    <row r="155" spans="1:10">
      <c r="A155" s="5">
        <v>154</v>
      </c>
      <c r="B155" s="5" t="s">
        <v>1000</v>
      </c>
      <c r="C155" s="5" t="s">
        <v>164</v>
      </c>
      <c r="D155" s="5" t="s">
        <v>1521</v>
      </c>
      <c r="E155" s="5" t="s">
        <v>1522</v>
      </c>
      <c r="F155" s="5" t="s">
        <v>1523</v>
      </c>
      <c r="G155" s="5" t="s">
        <v>1012</v>
      </c>
      <c r="J155" s="5" t="s">
        <v>1839</v>
      </c>
    </row>
    <row r="156" spans="1:10">
      <c r="A156" s="5">
        <v>155</v>
      </c>
      <c r="B156" s="5" t="s">
        <v>1000</v>
      </c>
      <c r="C156" s="5" t="s">
        <v>164</v>
      </c>
      <c r="D156" s="5" t="s">
        <v>1524</v>
      </c>
      <c r="E156" s="5" t="s">
        <v>1525</v>
      </c>
      <c r="F156" s="5" t="s">
        <v>1526</v>
      </c>
      <c r="G156" s="5" t="s">
        <v>1008</v>
      </c>
      <c r="H156" s="5" t="s">
        <v>1527</v>
      </c>
      <c r="J156" s="5" t="s">
        <v>1839</v>
      </c>
    </row>
    <row r="157" spans="1:10">
      <c r="A157" s="5">
        <v>156</v>
      </c>
      <c r="B157" s="5" t="s">
        <v>1000</v>
      </c>
      <c r="C157" s="5" t="s">
        <v>164</v>
      </c>
      <c r="D157" s="5" t="s">
        <v>1528</v>
      </c>
      <c r="E157" s="5" t="s">
        <v>1529</v>
      </c>
      <c r="F157" s="5" t="s">
        <v>1530</v>
      </c>
      <c r="G157" s="5" t="s">
        <v>1108</v>
      </c>
      <c r="J157" s="5" t="s">
        <v>1839</v>
      </c>
    </row>
    <row r="158" spans="1:10">
      <c r="A158" s="5">
        <v>157</v>
      </c>
      <c r="B158" s="5" t="s">
        <v>1000</v>
      </c>
      <c r="C158" s="5" t="s">
        <v>164</v>
      </c>
      <c r="D158" s="5" t="s">
        <v>1531</v>
      </c>
      <c r="E158" s="5" t="s">
        <v>1532</v>
      </c>
      <c r="F158" s="5" t="s">
        <v>1533</v>
      </c>
      <c r="G158" s="5" t="s">
        <v>1056</v>
      </c>
      <c r="J158" s="5" t="s">
        <v>1839</v>
      </c>
    </row>
    <row r="159" spans="1:10">
      <c r="A159" s="5">
        <v>158</v>
      </c>
      <c r="B159" s="5" t="s">
        <v>1000</v>
      </c>
      <c r="C159" s="5" t="s">
        <v>164</v>
      </c>
      <c r="D159" s="5" t="s">
        <v>1534</v>
      </c>
      <c r="E159" s="5" t="s">
        <v>1535</v>
      </c>
      <c r="F159" s="5" t="s">
        <v>1536</v>
      </c>
      <c r="G159" s="5" t="s">
        <v>1100</v>
      </c>
      <c r="H159" s="5" t="s">
        <v>1537</v>
      </c>
      <c r="J159" s="5" t="s">
        <v>1839</v>
      </c>
    </row>
    <row r="160" spans="1:10">
      <c r="A160" s="5">
        <v>159</v>
      </c>
      <c r="B160" s="5" t="s">
        <v>1000</v>
      </c>
      <c r="C160" s="5" t="s">
        <v>164</v>
      </c>
      <c r="D160" s="5" t="s">
        <v>1538</v>
      </c>
      <c r="E160" s="5" t="s">
        <v>1539</v>
      </c>
      <c r="F160" s="5" t="s">
        <v>1540</v>
      </c>
      <c r="G160" s="5" t="s">
        <v>1296</v>
      </c>
      <c r="J160" s="5" t="s">
        <v>1839</v>
      </c>
    </row>
    <row r="161" spans="1:10">
      <c r="A161" s="5">
        <v>160</v>
      </c>
      <c r="B161" s="5" t="s">
        <v>1000</v>
      </c>
      <c r="C161" s="5" t="s">
        <v>164</v>
      </c>
      <c r="D161" s="5" t="s">
        <v>1541</v>
      </c>
      <c r="E161" s="5" t="s">
        <v>1542</v>
      </c>
      <c r="F161" s="5" t="s">
        <v>1543</v>
      </c>
      <c r="G161" s="5" t="s">
        <v>1020</v>
      </c>
      <c r="J161" s="5" t="s">
        <v>1839</v>
      </c>
    </row>
    <row r="162" spans="1:10">
      <c r="A162" s="5">
        <v>161</v>
      </c>
      <c r="B162" s="5" t="s">
        <v>1000</v>
      </c>
      <c r="C162" s="5" t="s">
        <v>164</v>
      </c>
      <c r="D162" s="5" t="s">
        <v>1544</v>
      </c>
      <c r="E162" s="5" t="s">
        <v>1545</v>
      </c>
      <c r="F162" s="5" t="s">
        <v>1546</v>
      </c>
      <c r="G162" s="5" t="s">
        <v>1296</v>
      </c>
      <c r="J162" s="5" t="s">
        <v>1839</v>
      </c>
    </row>
    <row r="163" spans="1:10">
      <c r="A163" s="5">
        <v>162</v>
      </c>
      <c r="B163" s="5" t="s">
        <v>1000</v>
      </c>
      <c r="C163" s="5" t="s">
        <v>164</v>
      </c>
      <c r="D163" s="5" t="s">
        <v>1547</v>
      </c>
      <c r="E163" s="5" t="s">
        <v>1548</v>
      </c>
      <c r="F163" s="5" t="s">
        <v>1549</v>
      </c>
      <c r="G163" s="5" t="s">
        <v>1056</v>
      </c>
      <c r="H163" s="5" t="s">
        <v>1550</v>
      </c>
      <c r="J163" s="5" t="s">
        <v>1839</v>
      </c>
    </row>
    <row r="164" spans="1:10">
      <c r="A164" s="5">
        <v>163</v>
      </c>
      <c r="B164" s="5" t="s">
        <v>1000</v>
      </c>
      <c r="C164" s="5" t="s">
        <v>164</v>
      </c>
      <c r="D164" s="5" t="s">
        <v>1551</v>
      </c>
      <c r="E164" s="5" t="s">
        <v>1552</v>
      </c>
      <c r="F164" s="5" t="s">
        <v>1553</v>
      </c>
      <c r="G164" s="5" t="s">
        <v>1012</v>
      </c>
      <c r="H164" s="5" t="s">
        <v>1554</v>
      </c>
      <c r="J164" s="5" t="s">
        <v>1839</v>
      </c>
    </row>
    <row r="165" spans="1:10">
      <c r="A165" s="5">
        <v>164</v>
      </c>
      <c r="B165" s="5" t="s">
        <v>1000</v>
      </c>
      <c r="C165" s="5" t="s">
        <v>164</v>
      </c>
      <c r="D165" s="5" t="s">
        <v>1555</v>
      </c>
      <c r="E165" s="5" t="s">
        <v>1556</v>
      </c>
      <c r="F165" s="5" t="s">
        <v>1557</v>
      </c>
      <c r="G165" s="5" t="s">
        <v>1202</v>
      </c>
      <c r="J165" s="5" t="s">
        <v>1839</v>
      </c>
    </row>
    <row r="166" spans="1:10">
      <c r="A166" s="5">
        <v>165</v>
      </c>
      <c r="B166" s="5" t="s">
        <v>1000</v>
      </c>
      <c r="C166" s="5" t="s">
        <v>164</v>
      </c>
      <c r="D166" s="5" t="s">
        <v>1558</v>
      </c>
      <c r="E166" s="5" t="s">
        <v>1559</v>
      </c>
      <c r="F166" s="5" t="s">
        <v>1560</v>
      </c>
      <c r="G166" s="5" t="s">
        <v>1187</v>
      </c>
      <c r="J166" s="5" t="s">
        <v>1839</v>
      </c>
    </row>
    <row r="167" spans="1:10">
      <c r="A167" s="5">
        <v>166</v>
      </c>
      <c r="B167" s="5" t="s">
        <v>1000</v>
      </c>
      <c r="C167" s="5" t="s">
        <v>164</v>
      </c>
      <c r="D167" s="5" t="s">
        <v>1561</v>
      </c>
      <c r="E167" s="5" t="s">
        <v>1562</v>
      </c>
      <c r="F167" s="5" t="s">
        <v>1563</v>
      </c>
      <c r="G167" s="5" t="s">
        <v>1056</v>
      </c>
      <c r="J167" s="5" t="s">
        <v>1839</v>
      </c>
    </row>
    <row r="168" spans="1:10">
      <c r="A168" s="5">
        <v>167</v>
      </c>
      <c r="B168" s="5" t="s">
        <v>1000</v>
      </c>
      <c r="C168" s="5" t="s">
        <v>164</v>
      </c>
      <c r="D168" s="5" t="s">
        <v>1564</v>
      </c>
      <c r="E168" s="5" t="s">
        <v>1565</v>
      </c>
      <c r="F168" s="5" t="s">
        <v>1566</v>
      </c>
      <c r="G168" s="5" t="s">
        <v>1056</v>
      </c>
      <c r="J168" s="5" t="s">
        <v>1839</v>
      </c>
    </row>
    <row r="169" spans="1:10">
      <c r="A169" s="5">
        <v>168</v>
      </c>
      <c r="B169" s="5" t="s">
        <v>1000</v>
      </c>
      <c r="C169" s="5" t="s">
        <v>164</v>
      </c>
      <c r="D169" s="5" t="s">
        <v>1567</v>
      </c>
      <c r="E169" s="5" t="s">
        <v>1568</v>
      </c>
      <c r="F169" s="5" t="s">
        <v>1569</v>
      </c>
      <c r="G169" s="5" t="s">
        <v>1056</v>
      </c>
      <c r="J169" s="5" t="s">
        <v>1839</v>
      </c>
    </row>
    <row r="170" spans="1:10">
      <c r="A170" s="5">
        <v>169</v>
      </c>
      <c r="B170" s="5" t="s">
        <v>1000</v>
      </c>
      <c r="C170" s="5" t="s">
        <v>164</v>
      </c>
      <c r="D170" s="5" t="s">
        <v>1570</v>
      </c>
      <c r="E170" s="5" t="s">
        <v>1571</v>
      </c>
      <c r="F170" s="5" t="s">
        <v>1572</v>
      </c>
      <c r="G170" s="5" t="s">
        <v>1012</v>
      </c>
      <c r="J170" s="5" t="s">
        <v>1839</v>
      </c>
    </row>
    <row r="171" spans="1:10">
      <c r="A171" s="5">
        <v>170</v>
      </c>
      <c r="B171" s="5" t="s">
        <v>1000</v>
      </c>
      <c r="C171" s="5" t="s">
        <v>164</v>
      </c>
      <c r="D171" s="5" t="s">
        <v>1573</v>
      </c>
      <c r="E171" s="5" t="s">
        <v>1574</v>
      </c>
      <c r="F171" s="5" t="s">
        <v>1575</v>
      </c>
      <c r="G171" s="5" t="s">
        <v>1202</v>
      </c>
      <c r="J171" s="5" t="s">
        <v>1839</v>
      </c>
    </row>
    <row r="172" spans="1:10">
      <c r="A172" s="5">
        <v>171</v>
      </c>
      <c r="B172" s="5" t="s">
        <v>1000</v>
      </c>
      <c r="C172" s="5" t="s">
        <v>164</v>
      </c>
      <c r="D172" s="5" t="s">
        <v>1576</v>
      </c>
      <c r="E172" s="5" t="s">
        <v>1577</v>
      </c>
      <c r="F172" s="5" t="s">
        <v>1578</v>
      </c>
      <c r="G172" s="5" t="s">
        <v>1296</v>
      </c>
      <c r="J172" s="5" t="s">
        <v>1839</v>
      </c>
    </row>
    <row r="173" spans="1:10">
      <c r="A173" s="5">
        <v>172</v>
      </c>
      <c r="B173" s="5" t="s">
        <v>1000</v>
      </c>
      <c r="C173" s="5" t="s">
        <v>164</v>
      </c>
      <c r="D173" s="5" t="s">
        <v>1579</v>
      </c>
      <c r="E173" s="5" t="s">
        <v>1580</v>
      </c>
      <c r="F173" s="5" t="s">
        <v>1581</v>
      </c>
      <c r="G173" s="5" t="s">
        <v>1296</v>
      </c>
      <c r="J173" s="5" t="s">
        <v>1839</v>
      </c>
    </row>
    <row r="174" spans="1:10">
      <c r="A174" s="5">
        <v>173</v>
      </c>
      <c r="B174" s="5" t="s">
        <v>1000</v>
      </c>
      <c r="C174" s="5" t="s">
        <v>164</v>
      </c>
      <c r="D174" s="5" t="s">
        <v>1582</v>
      </c>
      <c r="E174" s="5" t="s">
        <v>1583</v>
      </c>
      <c r="F174" s="5" t="s">
        <v>1584</v>
      </c>
      <c r="G174" s="5" t="s">
        <v>1008</v>
      </c>
      <c r="J174" s="5" t="s">
        <v>1839</v>
      </c>
    </row>
    <row r="175" spans="1:10">
      <c r="A175" s="5">
        <v>174</v>
      </c>
      <c r="B175" s="5" t="s">
        <v>1000</v>
      </c>
      <c r="C175" s="5" t="s">
        <v>164</v>
      </c>
      <c r="D175" s="5" t="s">
        <v>1585</v>
      </c>
      <c r="E175" s="5" t="s">
        <v>1586</v>
      </c>
      <c r="F175" s="5" t="s">
        <v>1587</v>
      </c>
      <c r="G175" s="5" t="s">
        <v>1056</v>
      </c>
      <c r="J175" s="5" t="s">
        <v>1839</v>
      </c>
    </row>
    <row r="176" spans="1:10">
      <c r="A176" s="5">
        <v>175</v>
      </c>
      <c r="B176" s="5" t="s">
        <v>1000</v>
      </c>
      <c r="C176" s="5" t="s">
        <v>164</v>
      </c>
      <c r="D176" s="5" t="s">
        <v>1588</v>
      </c>
      <c r="E176" s="5" t="s">
        <v>1589</v>
      </c>
      <c r="F176" s="5" t="s">
        <v>1590</v>
      </c>
      <c r="G176" s="5" t="s">
        <v>1012</v>
      </c>
      <c r="H176" s="5" t="s">
        <v>1591</v>
      </c>
      <c r="J176" s="5" t="s">
        <v>1839</v>
      </c>
    </row>
    <row r="177" spans="1:10">
      <c r="A177" s="5">
        <v>176</v>
      </c>
      <c r="B177" s="5" t="s">
        <v>1000</v>
      </c>
      <c r="C177" s="5" t="s">
        <v>164</v>
      </c>
      <c r="D177" s="5" t="s">
        <v>1592</v>
      </c>
      <c r="E177" s="5" t="s">
        <v>1593</v>
      </c>
      <c r="F177" s="5" t="s">
        <v>1594</v>
      </c>
      <c r="G177" s="5" t="s">
        <v>1056</v>
      </c>
      <c r="J177" s="5" t="s">
        <v>1839</v>
      </c>
    </row>
    <row r="178" spans="1:10">
      <c r="A178" s="5">
        <v>177</v>
      </c>
      <c r="B178" s="5" t="s">
        <v>1000</v>
      </c>
      <c r="C178" s="5" t="s">
        <v>164</v>
      </c>
      <c r="D178" s="5" t="s">
        <v>1595</v>
      </c>
      <c r="E178" s="5" t="s">
        <v>1596</v>
      </c>
      <c r="F178" s="5" t="s">
        <v>1597</v>
      </c>
      <c r="G178" s="5" t="s">
        <v>1108</v>
      </c>
      <c r="J178" s="5" t="s">
        <v>1839</v>
      </c>
    </row>
    <row r="179" spans="1:10">
      <c r="A179" s="5">
        <v>178</v>
      </c>
      <c r="B179" s="5" t="s">
        <v>1000</v>
      </c>
      <c r="C179" s="5" t="s">
        <v>164</v>
      </c>
      <c r="D179" s="5" t="s">
        <v>1598</v>
      </c>
      <c r="E179" s="5" t="s">
        <v>1599</v>
      </c>
      <c r="F179" s="5" t="s">
        <v>1600</v>
      </c>
      <c r="G179" s="5" t="s">
        <v>1029</v>
      </c>
      <c r="J179" s="5" t="s">
        <v>1839</v>
      </c>
    </row>
    <row r="180" spans="1:10">
      <c r="A180" s="5">
        <v>179</v>
      </c>
      <c r="B180" s="5" t="s">
        <v>1000</v>
      </c>
      <c r="C180" s="5" t="s">
        <v>164</v>
      </c>
      <c r="D180" s="5" t="s">
        <v>1601</v>
      </c>
      <c r="E180" s="5" t="s">
        <v>1602</v>
      </c>
      <c r="F180" s="5" t="s">
        <v>1603</v>
      </c>
      <c r="G180" s="5" t="s">
        <v>1100</v>
      </c>
      <c r="J180" s="5" t="s">
        <v>1839</v>
      </c>
    </row>
    <row r="181" spans="1:10">
      <c r="A181" s="5">
        <v>180</v>
      </c>
      <c r="B181" s="5" t="s">
        <v>1000</v>
      </c>
      <c r="C181" s="5" t="s">
        <v>164</v>
      </c>
      <c r="D181" s="5" t="s">
        <v>1604</v>
      </c>
      <c r="E181" s="5" t="s">
        <v>1605</v>
      </c>
      <c r="F181" s="5" t="s">
        <v>1606</v>
      </c>
      <c r="G181" s="5" t="s">
        <v>1108</v>
      </c>
      <c r="J181" s="5" t="s">
        <v>1839</v>
      </c>
    </row>
    <row r="182" spans="1:10">
      <c r="A182" s="5">
        <v>181</v>
      </c>
      <c r="B182" s="5" t="s">
        <v>1000</v>
      </c>
      <c r="C182" s="5" t="s">
        <v>164</v>
      </c>
      <c r="D182" s="5" t="s">
        <v>1607</v>
      </c>
      <c r="E182" s="5" t="s">
        <v>1608</v>
      </c>
      <c r="F182" s="5" t="s">
        <v>1609</v>
      </c>
      <c r="G182" s="5" t="s">
        <v>1056</v>
      </c>
      <c r="J182" s="5" t="s">
        <v>1839</v>
      </c>
    </row>
    <row r="183" spans="1:10">
      <c r="A183" s="5">
        <v>182</v>
      </c>
      <c r="B183" s="5" t="s">
        <v>1000</v>
      </c>
      <c r="C183" s="5" t="s">
        <v>164</v>
      </c>
      <c r="D183" s="5" t="s">
        <v>1610</v>
      </c>
      <c r="E183" s="5" t="s">
        <v>1611</v>
      </c>
      <c r="F183" s="5" t="s">
        <v>1612</v>
      </c>
      <c r="G183" s="5" t="s">
        <v>1613</v>
      </c>
      <c r="H183" s="5" t="s">
        <v>1614</v>
      </c>
      <c r="J183" s="5" t="s">
        <v>1839</v>
      </c>
    </row>
    <row r="184" spans="1:10">
      <c r="A184" s="5">
        <v>183</v>
      </c>
      <c r="B184" s="5" t="s">
        <v>1000</v>
      </c>
      <c r="C184" s="5" t="s">
        <v>164</v>
      </c>
      <c r="D184" s="5" t="s">
        <v>1615</v>
      </c>
      <c r="E184" s="5" t="s">
        <v>1616</v>
      </c>
      <c r="F184" s="5" t="s">
        <v>1617</v>
      </c>
      <c r="G184" s="5" t="s">
        <v>1296</v>
      </c>
      <c r="J184" s="5" t="s">
        <v>1839</v>
      </c>
    </row>
    <row r="185" spans="1:10">
      <c r="A185" s="5">
        <v>184</v>
      </c>
      <c r="B185" s="5" t="s">
        <v>1000</v>
      </c>
      <c r="C185" s="5" t="s">
        <v>164</v>
      </c>
      <c r="D185" s="5" t="s">
        <v>1618</v>
      </c>
      <c r="E185" s="5" t="s">
        <v>1619</v>
      </c>
      <c r="F185" s="5" t="s">
        <v>1620</v>
      </c>
      <c r="G185" s="5" t="s">
        <v>1272</v>
      </c>
      <c r="J185" s="5" t="s">
        <v>1839</v>
      </c>
    </row>
    <row r="186" spans="1:10">
      <c r="A186" s="5">
        <v>185</v>
      </c>
      <c r="B186" s="5" t="s">
        <v>1000</v>
      </c>
      <c r="C186" s="5" t="s">
        <v>164</v>
      </c>
      <c r="D186" s="5" t="s">
        <v>1621</v>
      </c>
      <c r="E186" s="5" t="s">
        <v>1622</v>
      </c>
      <c r="F186" s="5" t="s">
        <v>1623</v>
      </c>
      <c r="G186" s="5" t="s">
        <v>1029</v>
      </c>
      <c r="J186" s="5" t="s">
        <v>1839</v>
      </c>
    </row>
    <row r="187" spans="1:10">
      <c r="A187" s="5">
        <v>186</v>
      </c>
      <c r="B187" s="5" t="s">
        <v>1000</v>
      </c>
      <c r="C187" s="5" t="s">
        <v>164</v>
      </c>
      <c r="D187" s="5" t="s">
        <v>1624</v>
      </c>
      <c r="E187" s="5" t="s">
        <v>1625</v>
      </c>
      <c r="F187" s="5" t="s">
        <v>1626</v>
      </c>
      <c r="G187" s="5" t="s">
        <v>1108</v>
      </c>
      <c r="H187" s="5" t="s">
        <v>1627</v>
      </c>
      <c r="J187" s="5" t="s">
        <v>1839</v>
      </c>
    </row>
    <row r="188" spans="1:10">
      <c r="A188" s="5">
        <v>187</v>
      </c>
      <c r="B188" s="5" t="s">
        <v>1000</v>
      </c>
      <c r="C188" s="5" t="s">
        <v>164</v>
      </c>
      <c r="D188" s="5" t="s">
        <v>1628</v>
      </c>
      <c r="E188" s="5" t="s">
        <v>1629</v>
      </c>
      <c r="F188" s="5" t="s">
        <v>1630</v>
      </c>
      <c r="G188" s="5" t="s">
        <v>1108</v>
      </c>
      <c r="J188" s="5" t="s">
        <v>1839</v>
      </c>
    </row>
    <row r="189" spans="1:10">
      <c r="A189" s="5">
        <v>188</v>
      </c>
      <c r="B189" s="5" t="s">
        <v>1000</v>
      </c>
      <c r="C189" s="5" t="s">
        <v>164</v>
      </c>
      <c r="D189" s="5" t="s">
        <v>1631</v>
      </c>
      <c r="E189" s="5" t="s">
        <v>1632</v>
      </c>
      <c r="F189" s="5" t="s">
        <v>1633</v>
      </c>
      <c r="G189" s="5" t="s">
        <v>1296</v>
      </c>
      <c r="J189" s="5" t="s">
        <v>1839</v>
      </c>
    </row>
    <row r="190" spans="1:10">
      <c r="A190" s="5">
        <v>189</v>
      </c>
      <c r="B190" s="5" t="s">
        <v>1000</v>
      </c>
      <c r="C190" s="5" t="s">
        <v>164</v>
      </c>
      <c r="D190" s="5" t="s">
        <v>1634</v>
      </c>
      <c r="E190" s="5" t="s">
        <v>1635</v>
      </c>
      <c r="F190" s="5" t="s">
        <v>1636</v>
      </c>
      <c r="G190" s="5" t="s">
        <v>1637</v>
      </c>
      <c r="H190" s="5" t="s">
        <v>1638</v>
      </c>
      <c r="J190" s="5" t="s">
        <v>1839</v>
      </c>
    </row>
    <row r="191" spans="1:10">
      <c r="A191" s="5">
        <v>190</v>
      </c>
      <c r="B191" s="5" t="s">
        <v>1000</v>
      </c>
      <c r="C191" s="5" t="s">
        <v>164</v>
      </c>
      <c r="D191" s="5" t="s">
        <v>1639</v>
      </c>
      <c r="E191" s="5" t="s">
        <v>1640</v>
      </c>
      <c r="F191" s="5" t="s">
        <v>1641</v>
      </c>
      <c r="G191" s="5" t="s">
        <v>1092</v>
      </c>
      <c r="J191" s="5" t="s">
        <v>1839</v>
      </c>
    </row>
    <row r="192" spans="1:10">
      <c r="A192" s="5">
        <v>191</v>
      </c>
      <c r="B192" s="5" t="s">
        <v>1000</v>
      </c>
      <c r="C192" s="5" t="s">
        <v>164</v>
      </c>
      <c r="D192" s="5" t="s">
        <v>1642</v>
      </c>
      <c r="E192" s="5" t="s">
        <v>1643</v>
      </c>
      <c r="F192" s="5" t="s">
        <v>1644</v>
      </c>
      <c r="G192" s="5" t="s">
        <v>1056</v>
      </c>
      <c r="J192" s="5" t="s">
        <v>1839</v>
      </c>
    </row>
    <row r="193" spans="1:10">
      <c r="A193" s="5">
        <v>192</v>
      </c>
      <c r="B193" s="5" t="s">
        <v>1000</v>
      </c>
      <c r="C193" s="5" t="s">
        <v>164</v>
      </c>
      <c r="D193" s="5" t="s">
        <v>1645</v>
      </c>
      <c r="E193" s="5" t="s">
        <v>1646</v>
      </c>
      <c r="F193" s="5" t="s">
        <v>1647</v>
      </c>
      <c r="G193" s="5" t="s">
        <v>1104</v>
      </c>
      <c r="J193" s="5" t="s">
        <v>1839</v>
      </c>
    </row>
    <row r="194" spans="1:10">
      <c r="A194" s="5">
        <v>193</v>
      </c>
      <c r="B194" s="5" t="s">
        <v>1000</v>
      </c>
      <c r="C194" s="5" t="s">
        <v>164</v>
      </c>
      <c r="D194" s="5" t="s">
        <v>1648</v>
      </c>
      <c r="E194" s="5" t="s">
        <v>1649</v>
      </c>
      <c r="F194" s="5" t="s">
        <v>1650</v>
      </c>
      <c r="G194" s="5" t="s">
        <v>1008</v>
      </c>
      <c r="J194" s="5" t="s">
        <v>1839</v>
      </c>
    </row>
    <row r="195" spans="1:10">
      <c r="A195" s="5">
        <v>194</v>
      </c>
      <c r="B195" s="5" t="s">
        <v>1000</v>
      </c>
      <c r="C195" s="5" t="s">
        <v>164</v>
      </c>
      <c r="D195" s="5" t="s">
        <v>1651</v>
      </c>
      <c r="E195" s="5" t="s">
        <v>1652</v>
      </c>
      <c r="F195" s="5" t="s">
        <v>1653</v>
      </c>
      <c r="G195" s="5" t="s">
        <v>1008</v>
      </c>
      <c r="J195" s="5" t="s">
        <v>1839</v>
      </c>
    </row>
    <row r="196" spans="1:10">
      <c r="A196" s="5">
        <v>195</v>
      </c>
      <c r="B196" s="5" t="s">
        <v>1000</v>
      </c>
      <c r="C196" s="5" t="s">
        <v>164</v>
      </c>
      <c r="D196" s="5" t="s">
        <v>1654</v>
      </c>
      <c r="E196" s="5" t="s">
        <v>1655</v>
      </c>
      <c r="F196" s="5" t="s">
        <v>1656</v>
      </c>
      <c r="G196" s="5" t="s">
        <v>1092</v>
      </c>
      <c r="J196" s="5" t="s">
        <v>1839</v>
      </c>
    </row>
    <row r="197" spans="1:10">
      <c r="A197" s="5">
        <v>196</v>
      </c>
      <c r="B197" s="5" t="s">
        <v>1000</v>
      </c>
      <c r="C197" s="5" t="s">
        <v>164</v>
      </c>
      <c r="D197" s="5" t="s">
        <v>1657</v>
      </c>
      <c r="E197" s="5" t="s">
        <v>1658</v>
      </c>
      <c r="F197" s="5" t="s">
        <v>1659</v>
      </c>
      <c r="G197" s="5" t="s">
        <v>1660</v>
      </c>
      <c r="H197" s="5" t="s">
        <v>1661</v>
      </c>
      <c r="J197" s="5" t="s">
        <v>1839</v>
      </c>
    </row>
    <row r="198" spans="1:10">
      <c r="A198" s="5">
        <v>197</v>
      </c>
      <c r="B198" s="5" t="s">
        <v>1000</v>
      </c>
      <c r="C198" s="5" t="s">
        <v>164</v>
      </c>
      <c r="D198" s="5" t="s">
        <v>1662</v>
      </c>
      <c r="E198" s="5" t="s">
        <v>1663</v>
      </c>
      <c r="F198" s="5" t="s">
        <v>1664</v>
      </c>
      <c r="G198" s="5" t="s">
        <v>1056</v>
      </c>
      <c r="J198" s="5" t="s">
        <v>1839</v>
      </c>
    </row>
    <row r="199" spans="1:10">
      <c r="A199" s="5">
        <v>198</v>
      </c>
      <c r="B199" s="5" t="s">
        <v>1000</v>
      </c>
      <c r="C199" s="5" t="s">
        <v>164</v>
      </c>
      <c r="D199" s="5" t="s">
        <v>1665</v>
      </c>
      <c r="E199" s="5" t="s">
        <v>1666</v>
      </c>
      <c r="F199" s="5" t="s">
        <v>1059</v>
      </c>
      <c r="G199" s="5" t="s">
        <v>1667</v>
      </c>
      <c r="J199" s="5" t="s">
        <v>1839</v>
      </c>
    </row>
    <row r="200" spans="1:10">
      <c r="A200" s="5">
        <v>199</v>
      </c>
      <c r="B200" s="5" t="s">
        <v>1000</v>
      </c>
      <c r="C200" s="5" t="s">
        <v>164</v>
      </c>
      <c r="D200" s="5" t="s">
        <v>1668</v>
      </c>
      <c r="E200" s="5" t="s">
        <v>1669</v>
      </c>
      <c r="F200" s="5" t="s">
        <v>1670</v>
      </c>
      <c r="G200" s="5" t="s">
        <v>1092</v>
      </c>
      <c r="J200" s="5" t="s">
        <v>1839</v>
      </c>
    </row>
    <row r="201" spans="1:10">
      <c r="A201" s="5">
        <v>200</v>
      </c>
      <c r="B201" s="5" t="s">
        <v>1000</v>
      </c>
      <c r="C201" s="5" t="s">
        <v>164</v>
      </c>
      <c r="D201" s="5" t="s">
        <v>1671</v>
      </c>
      <c r="E201" s="5" t="s">
        <v>1672</v>
      </c>
      <c r="F201" s="5" t="s">
        <v>1673</v>
      </c>
      <c r="G201" s="5" t="s">
        <v>1092</v>
      </c>
      <c r="J201" s="5" t="s">
        <v>1839</v>
      </c>
    </row>
    <row r="202" spans="1:10">
      <c r="A202" s="5">
        <v>201</v>
      </c>
      <c r="B202" s="5" t="s">
        <v>1000</v>
      </c>
      <c r="C202" s="5" t="s">
        <v>164</v>
      </c>
      <c r="D202" s="5" t="s">
        <v>1674</v>
      </c>
      <c r="E202" s="5" t="s">
        <v>1675</v>
      </c>
      <c r="F202" s="5" t="s">
        <v>1676</v>
      </c>
      <c r="G202" s="5" t="s">
        <v>1033</v>
      </c>
      <c r="J202" s="5" t="s">
        <v>1839</v>
      </c>
    </row>
    <row r="203" spans="1:10">
      <c r="A203" s="5">
        <v>202</v>
      </c>
      <c r="B203" s="5" t="s">
        <v>1000</v>
      </c>
      <c r="C203" s="5" t="s">
        <v>164</v>
      </c>
      <c r="D203" s="5" t="s">
        <v>1677</v>
      </c>
      <c r="E203" s="5" t="s">
        <v>1678</v>
      </c>
      <c r="F203" s="5" t="s">
        <v>1679</v>
      </c>
      <c r="G203" s="5" t="s">
        <v>1092</v>
      </c>
      <c r="J203" s="5" t="s">
        <v>1839</v>
      </c>
    </row>
    <row r="204" spans="1:10">
      <c r="A204" s="5">
        <v>203</v>
      </c>
      <c r="B204" s="5" t="s">
        <v>1000</v>
      </c>
      <c r="C204" s="5" t="s">
        <v>164</v>
      </c>
      <c r="D204" s="5" t="s">
        <v>1680</v>
      </c>
      <c r="E204" s="5" t="s">
        <v>1681</v>
      </c>
      <c r="F204" s="5" t="s">
        <v>1682</v>
      </c>
      <c r="G204" s="5" t="s">
        <v>1092</v>
      </c>
      <c r="J204" s="5" t="s">
        <v>1839</v>
      </c>
    </row>
    <row r="205" spans="1:10">
      <c r="A205" s="5">
        <v>204</v>
      </c>
      <c r="B205" s="5" t="s">
        <v>1000</v>
      </c>
      <c r="C205" s="5" t="s">
        <v>164</v>
      </c>
      <c r="D205" s="5" t="s">
        <v>1683</v>
      </c>
      <c r="E205" s="5" t="s">
        <v>1684</v>
      </c>
      <c r="F205" s="5" t="s">
        <v>1685</v>
      </c>
      <c r="G205" s="5" t="s">
        <v>1179</v>
      </c>
      <c r="J205" s="5" t="s">
        <v>1839</v>
      </c>
    </row>
    <row r="206" spans="1:10">
      <c r="A206" s="5">
        <v>205</v>
      </c>
      <c r="B206" s="5" t="s">
        <v>1000</v>
      </c>
      <c r="C206" s="5" t="s">
        <v>164</v>
      </c>
      <c r="D206" s="5" t="s">
        <v>1686</v>
      </c>
      <c r="E206" s="5" t="s">
        <v>1687</v>
      </c>
      <c r="F206" s="5" t="s">
        <v>1688</v>
      </c>
      <c r="G206" s="5" t="s">
        <v>1012</v>
      </c>
      <c r="H206" s="5" t="s">
        <v>1689</v>
      </c>
      <c r="J206" s="5" t="s">
        <v>1839</v>
      </c>
    </row>
    <row r="207" spans="1:10">
      <c r="A207" s="5">
        <v>206</v>
      </c>
      <c r="B207" s="5" t="s">
        <v>1000</v>
      </c>
      <c r="C207" s="5" t="s">
        <v>164</v>
      </c>
      <c r="D207" s="5" t="s">
        <v>1690</v>
      </c>
      <c r="E207" s="5" t="s">
        <v>1691</v>
      </c>
      <c r="F207" s="5" t="s">
        <v>1692</v>
      </c>
      <c r="G207" s="5" t="s">
        <v>1012</v>
      </c>
      <c r="J207" s="5" t="s">
        <v>1839</v>
      </c>
    </row>
    <row r="208" spans="1:10">
      <c r="A208" s="5">
        <v>207</v>
      </c>
      <c r="B208" s="5" t="s">
        <v>1000</v>
      </c>
      <c r="C208" s="5" t="s">
        <v>164</v>
      </c>
      <c r="D208" s="5" t="s">
        <v>1693</v>
      </c>
      <c r="E208" s="5" t="s">
        <v>1694</v>
      </c>
      <c r="F208" s="5" t="s">
        <v>1695</v>
      </c>
      <c r="G208" s="5" t="s">
        <v>1012</v>
      </c>
      <c r="J208" s="5" t="s">
        <v>1839</v>
      </c>
    </row>
    <row r="209" spans="1:10">
      <c r="A209" s="5">
        <v>208</v>
      </c>
      <c r="B209" s="5" t="s">
        <v>1000</v>
      </c>
      <c r="C209" s="5" t="s">
        <v>164</v>
      </c>
      <c r="D209" s="5" t="s">
        <v>1696</v>
      </c>
      <c r="E209" s="5" t="s">
        <v>1697</v>
      </c>
      <c r="F209" s="5" t="s">
        <v>1466</v>
      </c>
      <c r="G209" s="5" t="s">
        <v>1698</v>
      </c>
      <c r="J209" s="5" t="s">
        <v>1839</v>
      </c>
    </row>
    <row r="210" spans="1:10">
      <c r="A210" s="5">
        <v>209</v>
      </c>
      <c r="B210" s="5" t="s">
        <v>1000</v>
      </c>
      <c r="C210" s="5" t="s">
        <v>164</v>
      </c>
      <c r="D210" s="5" t="s">
        <v>1699</v>
      </c>
      <c r="E210" s="5" t="s">
        <v>1700</v>
      </c>
      <c r="F210" s="5" t="s">
        <v>1701</v>
      </c>
      <c r="G210" s="5" t="s">
        <v>1012</v>
      </c>
      <c r="J210" s="5" t="s">
        <v>1839</v>
      </c>
    </row>
    <row r="211" spans="1:10">
      <c r="A211" s="5">
        <v>210</v>
      </c>
      <c r="B211" s="5" t="s">
        <v>1000</v>
      </c>
      <c r="C211" s="5" t="s">
        <v>164</v>
      </c>
      <c r="D211" s="5" t="s">
        <v>1702</v>
      </c>
      <c r="E211" s="5" t="s">
        <v>1703</v>
      </c>
      <c r="F211" s="5" t="s">
        <v>1704</v>
      </c>
      <c r="G211" s="5" t="s">
        <v>1104</v>
      </c>
      <c r="J211" s="5" t="s">
        <v>1839</v>
      </c>
    </row>
    <row r="212" spans="1:10">
      <c r="A212" s="5">
        <v>211</v>
      </c>
      <c r="B212" s="5" t="s">
        <v>1000</v>
      </c>
      <c r="C212" s="5" t="s">
        <v>164</v>
      </c>
      <c r="D212" s="5" t="s">
        <v>1705</v>
      </c>
      <c r="E212" s="5" t="s">
        <v>1706</v>
      </c>
      <c r="F212" s="5" t="s">
        <v>1707</v>
      </c>
      <c r="G212" s="5" t="s">
        <v>1092</v>
      </c>
      <c r="H212" s="5" t="s">
        <v>1708</v>
      </c>
      <c r="J212" s="5" t="s">
        <v>1839</v>
      </c>
    </row>
    <row r="213" spans="1:10">
      <c r="A213" s="5">
        <v>212</v>
      </c>
      <c r="B213" s="5" t="s">
        <v>1000</v>
      </c>
      <c r="C213" s="5" t="s">
        <v>164</v>
      </c>
      <c r="D213" s="5" t="s">
        <v>1709</v>
      </c>
      <c r="E213" s="5" t="s">
        <v>1710</v>
      </c>
      <c r="F213" s="5" t="s">
        <v>1711</v>
      </c>
      <c r="G213" s="5" t="s">
        <v>1108</v>
      </c>
      <c r="J213" s="5" t="s">
        <v>1839</v>
      </c>
    </row>
    <row r="214" spans="1:10">
      <c r="A214" s="5">
        <v>213</v>
      </c>
      <c r="B214" s="5" t="s">
        <v>1000</v>
      </c>
      <c r="C214" s="5" t="s">
        <v>164</v>
      </c>
      <c r="D214" s="5" t="s">
        <v>1712</v>
      </c>
      <c r="E214" s="5" t="s">
        <v>1713</v>
      </c>
      <c r="F214" s="5" t="s">
        <v>1714</v>
      </c>
      <c r="G214" s="5" t="s">
        <v>1056</v>
      </c>
      <c r="J214" s="5" t="s">
        <v>1839</v>
      </c>
    </row>
    <row r="215" spans="1:10">
      <c r="A215" s="5">
        <v>214</v>
      </c>
      <c r="B215" s="5" t="s">
        <v>1000</v>
      </c>
      <c r="C215" s="5" t="s">
        <v>164</v>
      </c>
      <c r="D215" s="5" t="s">
        <v>1715</v>
      </c>
      <c r="E215" s="5" t="s">
        <v>1716</v>
      </c>
      <c r="F215" s="5" t="s">
        <v>1717</v>
      </c>
      <c r="G215" s="5" t="s">
        <v>1012</v>
      </c>
      <c r="J215" s="5" t="s">
        <v>1839</v>
      </c>
    </row>
    <row r="216" spans="1:10">
      <c r="A216" s="5">
        <v>215</v>
      </c>
      <c r="B216" s="5" t="s">
        <v>1000</v>
      </c>
      <c r="C216" s="5" t="s">
        <v>164</v>
      </c>
      <c r="D216" s="5" t="s">
        <v>1718</v>
      </c>
      <c r="E216" s="5" t="s">
        <v>1719</v>
      </c>
      <c r="F216" s="5" t="s">
        <v>1720</v>
      </c>
      <c r="G216" s="5" t="s">
        <v>1020</v>
      </c>
      <c r="J216" s="5" t="s">
        <v>1839</v>
      </c>
    </row>
    <row r="217" spans="1:10">
      <c r="A217" s="5">
        <v>216</v>
      </c>
      <c r="B217" s="5" t="s">
        <v>1000</v>
      </c>
      <c r="C217" s="5" t="s">
        <v>164</v>
      </c>
      <c r="D217" s="5" t="s">
        <v>1721</v>
      </c>
      <c r="E217" s="5" t="s">
        <v>1722</v>
      </c>
      <c r="F217" s="5" t="s">
        <v>1723</v>
      </c>
      <c r="G217" s="5" t="s">
        <v>1092</v>
      </c>
      <c r="J217" s="5" t="s">
        <v>1839</v>
      </c>
    </row>
    <row r="218" spans="1:10">
      <c r="A218" s="5">
        <v>217</v>
      </c>
      <c r="B218" s="5" t="s">
        <v>1000</v>
      </c>
      <c r="C218" s="5" t="s">
        <v>164</v>
      </c>
      <c r="D218" s="5" t="s">
        <v>1724</v>
      </c>
      <c r="E218" s="5" t="s">
        <v>1725</v>
      </c>
      <c r="F218" s="5" t="s">
        <v>1726</v>
      </c>
      <c r="G218" s="5" t="s">
        <v>1033</v>
      </c>
      <c r="H218" s="5" t="s">
        <v>1727</v>
      </c>
      <c r="J218" s="5" t="s">
        <v>1839</v>
      </c>
    </row>
    <row r="219" spans="1:10">
      <c r="A219" s="5">
        <v>218</v>
      </c>
      <c r="B219" s="5" t="s">
        <v>1000</v>
      </c>
      <c r="C219" s="5" t="s">
        <v>164</v>
      </c>
      <c r="D219" s="5" t="s">
        <v>1728</v>
      </c>
      <c r="E219" s="5" t="s">
        <v>1729</v>
      </c>
      <c r="F219" s="5" t="s">
        <v>1730</v>
      </c>
      <c r="G219" s="5" t="s">
        <v>1731</v>
      </c>
      <c r="J219" s="5" t="s">
        <v>1839</v>
      </c>
    </row>
    <row r="220" spans="1:10">
      <c r="A220" s="5">
        <v>219</v>
      </c>
      <c r="B220" s="5" t="s">
        <v>1000</v>
      </c>
      <c r="C220" s="5" t="s">
        <v>164</v>
      </c>
      <c r="D220" s="5" t="s">
        <v>1732</v>
      </c>
      <c r="E220" s="5" t="s">
        <v>1733</v>
      </c>
      <c r="F220" s="5" t="s">
        <v>1734</v>
      </c>
      <c r="G220" s="5" t="s">
        <v>1056</v>
      </c>
      <c r="J220" s="5" t="s">
        <v>1839</v>
      </c>
    </row>
    <row r="221" spans="1:10">
      <c r="A221" s="5">
        <v>220</v>
      </c>
      <c r="B221" s="5" t="s">
        <v>1000</v>
      </c>
      <c r="C221" s="5" t="s">
        <v>164</v>
      </c>
      <c r="D221" s="5" t="s">
        <v>1735</v>
      </c>
      <c r="E221" s="5" t="s">
        <v>1736</v>
      </c>
      <c r="F221" s="5" t="s">
        <v>1737</v>
      </c>
      <c r="G221" s="5" t="s">
        <v>1092</v>
      </c>
      <c r="J221" s="5" t="s">
        <v>1839</v>
      </c>
    </row>
    <row r="222" spans="1:10">
      <c r="A222" s="5">
        <v>221</v>
      </c>
      <c r="B222" s="5" t="s">
        <v>1000</v>
      </c>
      <c r="C222" s="5" t="s">
        <v>164</v>
      </c>
      <c r="D222" s="5" t="s">
        <v>1738</v>
      </c>
      <c r="E222" s="5" t="s">
        <v>1739</v>
      </c>
      <c r="F222" s="5" t="s">
        <v>1740</v>
      </c>
      <c r="G222" s="5" t="s">
        <v>1085</v>
      </c>
      <c r="J222" s="5" t="s">
        <v>1839</v>
      </c>
    </row>
    <row r="223" spans="1:10">
      <c r="A223" s="5">
        <v>222</v>
      </c>
      <c r="B223" s="5" t="s">
        <v>1000</v>
      </c>
      <c r="C223" s="5" t="s">
        <v>164</v>
      </c>
      <c r="D223" s="5" t="s">
        <v>1741</v>
      </c>
      <c r="E223" s="5" t="s">
        <v>1742</v>
      </c>
      <c r="F223" s="5" t="s">
        <v>1743</v>
      </c>
      <c r="G223" s="5" t="s">
        <v>1744</v>
      </c>
      <c r="H223" s="5" t="s">
        <v>1745</v>
      </c>
      <c r="J223" s="5" t="s">
        <v>1839</v>
      </c>
    </row>
    <row r="224" spans="1:10">
      <c r="A224" s="5">
        <v>223</v>
      </c>
      <c r="B224" s="5" t="s">
        <v>1000</v>
      </c>
      <c r="C224" s="5" t="s">
        <v>164</v>
      </c>
      <c r="D224" s="5" t="s">
        <v>1746</v>
      </c>
      <c r="E224" s="5" t="s">
        <v>1747</v>
      </c>
      <c r="F224" s="5" t="s">
        <v>1748</v>
      </c>
      <c r="G224" s="5" t="s">
        <v>1056</v>
      </c>
      <c r="J224" s="5" t="s">
        <v>1839</v>
      </c>
    </row>
    <row r="225" spans="1:10">
      <c r="A225" s="5">
        <v>224</v>
      </c>
      <c r="B225" s="5" t="s">
        <v>1000</v>
      </c>
      <c r="C225" s="5" t="s">
        <v>164</v>
      </c>
      <c r="D225" s="5" t="s">
        <v>1749</v>
      </c>
      <c r="E225" s="5" t="s">
        <v>1750</v>
      </c>
      <c r="F225" s="5" t="s">
        <v>1751</v>
      </c>
      <c r="G225" s="5" t="s">
        <v>1020</v>
      </c>
      <c r="J225" s="5" t="s">
        <v>1839</v>
      </c>
    </row>
    <row r="226" spans="1:10">
      <c r="A226" s="5">
        <v>225</v>
      </c>
      <c r="B226" s="5" t="s">
        <v>1000</v>
      </c>
      <c r="C226" s="5" t="s">
        <v>164</v>
      </c>
      <c r="D226" s="5" t="s">
        <v>1752</v>
      </c>
      <c r="E226" s="5" t="s">
        <v>1753</v>
      </c>
      <c r="F226" s="5" t="s">
        <v>1754</v>
      </c>
      <c r="G226" s="5" t="s">
        <v>1296</v>
      </c>
      <c r="J226" s="5" t="s">
        <v>1839</v>
      </c>
    </row>
    <row r="227" spans="1:10">
      <c r="A227" s="5">
        <v>226</v>
      </c>
      <c r="B227" s="5" t="s">
        <v>1000</v>
      </c>
      <c r="C227" s="5" t="s">
        <v>164</v>
      </c>
      <c r="D227" s="5" t="s">
        <v>1755</v>
      </c>
      <c r="E227" s="5" t="s">
        <v>1756</v>
      </c>
      <c r="F227" s="5" t="s">
        <v>1757</v>
      </c>
      <c r="G227" s="5" t="s">
        <v>1507</v>
      </c>
      <c r="J227" s="5" t="s">
        <v>1839</v>
      </c>
    </row>
    <row r="228" spans="1:10">
      <c r="A228" s="5">
        <v>227</v>
      </c>
      <c r="B228" s="5" t="s">
        <v>1000</v>
      </c>
      <c r="C228" s="5" t="s">
        <v>164</v>
      </c>
      <c r="D228" s="5" t="s">
        <v>1758</v>
      </c>
      <c r="E228" s="5" t="s">
        <v>1759</v>
      </c>
      <c r="F228" s="5" t="s">
        <v>1760</v>
      </c>
      <c r="G228" s="5" t="s">
        <v>1012</v>
      </c>
      <c r="J228" s="5" t="s">
        <v>1839</v>
      </c>
    </row>
    <row r="229" spans="1:10">
      <c r="A229" s="5">
        <v>228</v>
      </c>
      <c r="B229" s="5" t="s">
        <v>1000</v>
      </c>
      <c r="C229" s="5" t="s">
        <v>164</v>
      </c>
      <c r="D229" s="5" t="s">
        <v>1761</v>
      </c>
      <c r="E229" s="5" t="s">
        <v>1762</v>
      </c>
      <c r="F229" s="5" t="s">
        <v>1763</v>
      </c>
      <c r="G229" s="5" t="s">
        <v>1056</v>
      </c>
      <c r="J229" s="5" t="s">
        <v>1839</v>
      </c>
    </row>
    <row r="230" spans="1:10">
      <c r="A230" s="5">
        <v>229</v>
      </c>
      <c r="B230" s="5" t="s">
        <v>1000</v>
      </c>
      <c r="C230" s="5" t="s">
        <v>164</v>
      </c>
      <c r="D230" s="5" t="s">
        <v>1764</v>
      </c>
      <c r="E230" s="5" t="s">
        <v>1765</v>
      </c>
      <c r="F230" s="5" t="s">
        <v>1766</v>
      </c>
      <c r="G230" s="5" t="s">
        <v>1056</v>
      </c>
      <c r="J230" s="5" t="s">
        <v>1839</v>
      </c>
    </row>
    <row r="231" spans="1:10">
      <c r="A231" s="5">
        <v>230</v>
      </c>
      <c r="B231" s="5" t="s">
        <v>1000</v>
      </c>
      <c r="C231" s="5" t="s">
        <v>164</v>
      </c>
      <c r="D231" s="5" t="s">
        <v>1767</v>
      </c>
      <c r="E231" s="5" t="s">
        <v>1768</v>
      </c>
      <c r="F231" s="5" t="s">
        <v>1769</v>
      </c>
      <c r="G231" s="5" t="s">
        <v>1008</v>
      </c>
      <c r="J231" s="5" t="s">
        <v>1839</v>
      </c>
    </row>
    <row r="232" spans="1:10">
      <c r="A232" s="5">
        <v>231</v>
      </c>
      <c r="B232" s="5" t="s">
        <v>1000</v>
      </c>
      <c r="C232" s="5" t="s">
        <v>164</v>
      </c>
      <c r="D232" s="5" t="s">
        <v>1770</v>
      </c>
      <c r="E232" s="5" t="s">
        <v>1771</v>
      </c>
      <c r="F232" s="5" t="s">
        <v>1772</v>
      </c>
      <c r="G232" s="5" t="s">
        <v>1773</v>
      </c>
      <c r="J232" s="5" t="s">
        <v>1839</v>
      </c>
    </row>
    <row r="233" spans="1:10">
      <c r="A233" s="5">
        <v>232</v>
      </c>
      <c r="B233" s="5" t="s">
        <v>1000</v>
      </c>
      <c r="C233" s="5" t="s">
        <v>164</v>
      </c>
      <c r="D233" s="5" t="s">
        <v>1774</v>
      </c>
      <c r="E233" s="5" t="s">
        <v>1775</v>
      </c>
      <c r="F233" s="5" t="s">
        <v>1156</v>
      </c>
      <c r="G233" s="5" t="s">
        <v>1637</v>
      </c>
      <c r="J233" s="5" t="s">
        <v>1839</v>
      </c>
    </row>
    <row r="234" spans="1:10">
      <c r="A234" s="5">
        <v>233</v>
      </c>
      <c r="B234" s="5" t="s">
        <v>1000</v>
      </c>
      <c r="C234" s="5" t="s">
        <v>164</v>
      </c>
      <c r="D234" s="5" t="s">
        <v>1776</v>
      </c>
      <c r="E234" s="5" t="s">
        <v>1777</v>
      </c>
      <c r="F234" s="5" t="s">
        <v>1778</v>
      </c>
      <c r="G234" s="5" t="s">
        <v>1779</v>
      </c>
      <c r="J234" s="5" t="s">
        <v>1839</v>
      </c>
    </row>
    <row r="235" spans="1:10">
      <c r="A235" s="5">
        <v>234</v>
      </c>
      <c r="B235" s="5" t="s">
        <v>1000</v>
      </c>
      <c r="C235" s="5" t="s">
        <v>164</v>
      </c>
      <c r="D235" s="5" t="s">
        <v>1780</v>
      </c>
      <c r="E235" s="5" t="s">
        <v>1781</v>
      </c>
      <c r="F235" s="5" t="s">
        <v>1782</v>
      </c>
      <c r="G235" s="5" t="s">
        <v>1056</v>
      </c>
      <c r="J235" s="5" t="s">
        <v>1839</v>
      </c>
    </row>
    <row r="236" spans="1:10">
      <c r="A236" s="5">
        <v>235</v>
      </c>
      <c r="B236" s="5" t="s">
        <v>1000</v>
      </c>
      <c r="C236" s="5" t="s">
        <v>164</v>
      </c>
      <c r="D236" s="5" t="s">
        <v>1783</v>
      </c>
      <c r="E236" s="5" t="s">
        <v>1784</v>
      </c>
      <c r="F236" s="5" t="s">
        <v>1785</v>
      </c>
      <c r="G236" s="5" t="s">
        <v>1786</v>
      </c>
      <c r="H236" s="5" t="s">
        <v>1787</v>
      </c>
      <c r="J236" s="5" t="s">
        <v>1839</v>
      </c>
    </row>
    <row r="237" spans="1:10">
      <c r="A237" s="5">
        <v>236</v>
      </c>
      <c r="B237" s="5" t="s">
        <v>1000</v>
      </c>
      <c r="C237" s="5" t="s">
        <v>164</v>
      </c>
      <c r="D237" s="5" t="s">
        <v>1788</v>
      </c>
      <c r="E237" s="5" t="s">
        <v>1789</v>
      </c>
      <c r="F237" s="5" t="s">
        <v>1790</v>
      </c>
      <c r="G237" s="5" t="s">
        <v>1507</v>
      </c>
      <c r="J237" s="5" t="s">
        <v>1839</v>
      </c>
    </row>
    <row r="238" spans="1:10">
      <c r="A238" s="5">
        <v>237</v>
      </c>
      <c r="B238" s="5" t="s">
        <v>1000</v>
      </c>
      <c r="C238" s="5" t="s">
        <v>164</v>
      </c>
      <c r="D238" s="5" t="s">
        <v>1791</v>
      </c>
      <c r="E238" s="5" t="s">
        <v>1792</v>
      </c>
      <c r="F238" s="5" t="s">
        <v>1003</v>
      </c>
      <c r="G238" s="5" t="s">
        <v>1779</v>
      </c>
      <c r="J238" s="5" t="s">
        <v>1839</v>
      </c>
    </row>
    <row r="239" spans="1:10">
      <c r="A239" s="5">
        <v>238</v>
      </c>
      <c r="B239" s="5" t="s">
        <v>1000</v>
      </c>
      <c r="C239" s="5" t="s">
        <v>164</v>
      </c>
      <c r="D239" s="5" t="s">
        <v>1793</v>
      </c>
      <c r="E239" s="5" t="s">
        <v>1794</v>
      </c>
      <c r="F239" s="5" t="s">
        <v>1420</v>
      </c>
      <c r="G239" s="5" t="s">
        <v>1795</v>
      </c>
      <c r="J239" s="5" t="s">
        <v>1839</v>
      </c>
    </row>
    <row r="240" spans="1:10">
      <c r="A240" s="5">
        <v>239</v>
      </c>
      <c r="B240" s="5" t="s">
        <v>1000</v>
      </c>
      <c r="C240" s="5" t="s">
        <v>164</v>
      </c>
      <c r="D240" s="5" t="s">
        <v>1796</v>
      </c>
      <c r="E240" s="5" t="s">
        <v>1797</v>
      </c>
      <c r="F240" s="5" t="s">
        <v>1305</v>
      </c>
      <c r="G240" s="5" t="s">
        <v>1461</v>
      </c>
      <c r="J240" s="5" t="s">
        <v>1839</v>
      </c>
    </row>
    <row r="241" spans="1:10">
      <c r="A241" s="5">
        <v>240</v>
      </c>
      <c r="B241" s="5" t="s">
        <v>1000</v>
      </c>
      <c r="C241" s="5" t="s">
        <v>164</v>
      </c>
      <c r="D241" s="5" t="s">
        <v>1798</v>
      </c>
      <c r="E241" s="5" t="s">
        <v>1799</v>
      </c>
      <c r="F241" s="5" t="s">
        <v>1754</v>
      </c>
      <c r="G241" s="5" t="s">
        <v>1800</v>
      </c>
      <c r="J241" s="5" t="s">
        <v>1839</v>
      </c>
    </row>
    <row r="242" spans="1:10">
      <c r="A242" s="5">
        <v>241</v>
      </c>
      <c r="B242" s="5" t="s">
        <v>1000</v>
      </c>
      <c r="C242" s="5" t="s">
        <v>164</v>
      </c>
      <c r="D242" s="5" t="s">
        <v>1801</v>
      </c>
      <c r="E242" s="5" t="s">
        <v>1802</v>
      </c>
      <c r="F242" s="5" t="s">
        <v>1156</v>
      </c>
      <c r="G242" s="5" t="s">
        <v>1803</v>
      </c>
      <c r="J242" s="5" t="s">
        <v>1839</v>
      </c>
    </row>
    <row r="243" spans="1:10">
      <c r="A243" s="5">
        <v>242</v>
      </c>
      <c r="B243" s="5" t="s">
        <v>1000</v>
      </c>
      <c r="C243" s="5" t="s">
        <v>164</v>
      </c>
      <c r="D243" s="5" t="s">
        <v>1804</v>
      </c>
      <c r="E243" s="5" t="s">
        <v>1805</v>
      </c>
      <c r="F243" s="5" t="s">
        <v>1088</v>
      </c>
      <c r="G243" s="5" t="s">
        <v>1806</v>
      </c>
      <c r="J243" s="5" t="s">
        <v>1839</v>
      </c>
    </row>
    <row r="244" spans="1:10">
      <c r="A244" s="5">
        <v>243</v>
      </c>
      <c r="B244" s="5" t="s">
        <v>1000</v>
      </c>
      <c r="C244" s="5" t="s">
        <v>164</v>
      </c>
      <c r="D244" s="5" t="s">
        <v>1807</v>
      </c>
      <c r="E244" s="5" t="s">
        <v>1808</v>
      </c>
      <c r="F244" s="5" t="s">
        <v>1088</v>
      </c>
      <c r="G244" s="5" t="s">
        <v>1809</v>
      </c>
      <c r="J244" s="5" t="s">
        <v>1839</v>
      </c>
    </row>
    <row r="245" spans="1:10">
      <c r="A245" s="5">
        <v>244</v>
      </c>
      <c r="B245" s="5" t="s">
        <v>1000</v>
      </c>
      <c r="C245" s="5" t="s">
        <v>164</v>
      </c>
      <c r="D245" s="5" t="s">
        <v>1810</v>
      </c>
      <c r="E245" s="5" t="s">
        <v>1811</v>
      </c>
      <c r="F245" s="5" t="s">
        <v>1088</v>
      </c>
      <c r="G245" s="5" t="s">
        <v>1812</v>
      </c>
      <c r="J245" s="5" t="s">
        <v>1839</v>
      </c>
    </row>
    <row r="246" spans="1:10">
      <c r="A246" s="5">
        <v>245</v>
      </c>
      <c r="B246" s="5" t="s">
        <v>1000</v>
      </c>
      <c r="C246" s="5" t="s">
        <v>164</v>
      </c>
      <c r="D246" s="5" t="s">
        <v>1813</v>
      </c>
      <c r="E246" s="5" t="s">
        <v>1814</v>
      </c>
      <c r="F246" s="5" t="s">
        <v>1815</v>
      </c>
      <c r="G246" s="5" t="s">
        <v>1816</v>
      </c>
      <c r="J246" s="5" t="s">
        <v>1839</v>
      </c>
    </row>
    <row r="247" spans="1:10">
      <c r="A247" s="5">
        <v>246</v>
      </c>
      <c r="B247" s="5" t="s">
        <v>1000</v>
      </c>
      <c r="C247" s="5" t="s">
        <v>164</v>
      </c>
      <c r="D247" s="5" t="s">
        <v>1817</v>
      </c>
      <c r="E247" s="5" t="s">
        <v>1818</v>
      </c>
      <c r="F247" s="5" t="s">
        <v>1458</v>
      </c>
      <c r="G247" s="5" t="s">
        <v>1819</v>
      </c>
      <c r="J247" s="5" t="s">
        <v>1839</v>
      </c>
    </row>
    <row r="248" spans="1:10">
      <c r="A248" s="5">
        <v>247</v>
      </c>
      <c r="B248" s="5" t="s">
        <v>1000</v>
      </c>
      <c r="C248" s="5" t="s">
        <v>164</v>
      </c>
      <c r="D248" s="5" t="s">
        <v>1820</v>
      </c>
      <c r="E248" s="5" t="s">
        <v>1821</v>
      </c>
      <c r="F248" s="5" t="s">
        <v>1458</v>
      </c>
      <c r="G248" s="5" t="s">
        <v>1822</v>
      </c>
      <c r="H248" s="5" t="s">
        <v>1823</v>
      </c>
      <c r="J248" s="5" t="s">
        <v>1839</v>
      </c>
    </row>
    <row r="249" spans="1:10">
      <c r="A249" s="5">
        <v>248</v>
      </c>
      <c r="B249" s="5" t="s">
        <v>1000</v>
      </c>
      <c r="C249" s="5" t="s">
        <v>164</v>
      </c>
      <c r="D249" s="5" t="s">
        <v>1824</v>
      </c>
      <c r="E249" s="5" t="s">
        <v>1825</v>
      </c>
      <c r="F249" s="5" t="s">
        <v>1826</v>
      </c>
      <c r="G249" s="5" t="s">
        <v>1637</v>
      </c>
      <c r="J249" s="5" t="s">
        <v>1839</v>
      </c>
    </row>
    <row r="250" spans="1:10">
      <c r="A250" s="5">
        <v>249</v>
      </c>
      <c r="B250" s="5" t="s">
        <v>1000</v>
      </c>
      <c r="C250" s="5" t="s">
        <v>164</v>
      </c>
      <c r="D250" s="5" t="s">
        <v>1827</v>
      </c>
      <c r="E250" s="5" t="s">
        <v>1828</v>
      </c>
      <c r="F250" s="5" t="s">
        <v>1829</v>
      </c>
      <c r="G250" s="5" t="s">
        <v>1092</v>
      </c>
      <c r="J250" s="5" t="s">
        <v>1839</v>
      </c>
    </row>
    <row r="251" spans="1:10">
      <c r="A251" s="5">
        <v>250</v>
      </c>
      <c r="B251" s="5" t="s">
        <v>1000</v>
      </c>
      <c r="C251" s="5" t="s">
        <v>164</v>
      </c>
      <c r="D251" s="5" t="s">
        <v>1830</v>
      </c>
      <c r="E251" s="5" t="s">
        <v>1831</v>
      </c>
      <c r="F251" s="5" t="s">
        <v>1832</v>
      </c>
      <c r="G251" s="5" t="s">
        <v>1108</v>
      </c>
      <c r="J251" s="5" t="s">
        <v>1839</v>
      </c>
    </row>
    <row r="252" spans="1:10">
      <c r="A252" s="5">
        <v>251</v>
      </c>
      <c r="B252" s="5" t="s">
        <v>1000</v>
      </c>
      <c r="C252" s="5" t="s">
        <v>164</v>
      </c>
      <c r="D252" s="5" t="s">
        <v>1833</v>
      </c>
      <c r="E252" s="5" t="s">
        <v>1834</v>
      </c>
      <c r="F252" s="5" t="s">
        <v>1748</v>
      </c>
      <c r="G252" s="5" t="s">
        <v>1637</v>
      </c>
      <c r="H252" s="5" t="s">
        <v>1835</v>
      </c>
      <c r="J252" s="5" t="s">
        <v>1839</v>
      </c>
    </row>
    <row r="253" spans="1:10">
      <c r="A253" s="5">
        <v>252</v>
      </c>
      <c r="B253" s="5" t="s">
        <v>1000</v>
      </c>
      <c r="C253" s="5" t="s">
        <v>164</v>
      </c>
      <c r="D253" s="5" t="s">
        <v>1836</v>
      </c>
      <c r="E253" s="5" t="s">
        <v>1837</v>
      </c>
      <c r="F253" s="5" t="s">
        <v>1134</v>
      </c>
      <c r="G253" s="5" t="s">
        <v>1838</v>
      </c>
      <c r="J253" s="5" t="s">
        <v>1839</v>
      </c>
    </row>
  </sheetData>
  <sheetProtection formatColumns="0" formatRows="0"/>
  <phoneticPr fontId="13"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sheetPr codeName="modProv">
    <tabColor indexed="47"/>
  </sheetPr>
  <dimension ref="A1"/>
  <sheetViews>
    <sheetView showGridLines="0" zoomScaleNormal="100" workbookViewId="0"/>
  </sheetViews>
  <sheetFormatPr defaultRowHeight="12.75"/>
  <cols>
    <col min="1" max="16384" width="9.140625" style="53"/>
  </cols>
  <sheetData/>
  <sheetProtection formatColumns="0" formatRows="0"/>
  <phoneticPr fontId="13"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sheetPr codeName="List02">
    <tabColor rgb="FFCCCCFF"/>
  </sheetPr>
  <dimension ref="A1:X40"/>
  <sheetViews>
    <sheetView showGridLines="0" topLeftCell="E4" zoomScaleNormal="100" workbookViewId="0">
      <selection activeCell="J43" sqref="J43"/>
    </sheetView>
  </sheetViews>
  <sheetFormatPr defaultRowHeight="11.25"/>
  <cols>
    <col min="1" max="2" width="3.7109375" style="180" hidden="1" customWidth="1"/>
    <col min="3" max="3" width="3.7109375" style="75" bestFit="1" customWidth="1"/>
    <col min="4" max="4" width="6.140625" style="75" customWidth="1"/>
    <col min="5" max="5" width="50.7109375" style="75" customWidth="1"/>
    <col min="6" max="6" width="33.85546875" style="75" customWidth="1"/>
    <col min="7" max="7" width="8.5703125" style="75" customWidth="1"/>
    <col min="8" max="8" width="3.7109375" style="75" customWidth="1"/>
    <col min="9" max="9" width="5.42578125" style="75" customWidth="1"/>
    <col min="10" max="10" width="47.85546875" style="75" customWidth="1"/>
    <col min="11" max="12" width="3.7109375" style="75" customWidth="1"/>
    <col min="13" max="13" width="5.7109375" style="75" customWidth="1"/>
    <col min="14" max="14" width="28.140625" style="75" customWidth="1"/>
    <col min="15" max="16" width="3.7109375" style="75" customWidth="1"/>
    <col min="17" max="17" width="5.7109375" style="75" customWidth="1"/>
    <col min="18" max="18" width="34.42578125" style="75" customWidth="1"/>
    <col min="19" max="20" width="3.7109375" style="498" customWidth="1"/>
    <col min="21" max="21" width="5.7109375" style="498" customWidth="1"/>
    <col min="22" max="22" width="34.42578125" style="498" customWidth="1"/>
    <col min="23" max="23" width="30.7109375" style="75" customWidth="1"/>
    <col min="24" max="24" width="3.7109375" style="75" customWidth="1"/>
    <col min="25" max="16384" width="9.140625" style="75"/>
  </cols>
  <sheetData>
    <row r="1" spans="1:24" ht="11.25" hidden="1" customHeight="1">
      <c r="A1" s="186"/>
    </row>
    <row r="2" spans="1:24" ht="11.25" hidden="1" customHeight="1"/>
    <row r="3" spans="1:24" ht="11.25" hidden="1" customHeight="1"/>
    <row r="4" spans="1:24" ht="3" customHeight="1"/>
    <row r="5" spans="1:24" s="92" customFormat="1" ht="29.1" customHeight="1">
      <c r="A5" s="181"/>
      <c r="B5" s="181"/>
      <c r="D5" s="1099" t="s">
        <v>691</v>
      </c>
      <c r="E5" s="1100"/>
      <c r="F5" s="1100"/>
      <c r="G5" s="1100"/>
      <c r="H5" s="1100"/>
      <c r="I5" s="1100"/>
      <c r="J5" s="1101"/>
      <c r="K5" s="405"/>
      <c r="L5" s="148"/>
      <c r="M5" s="148"/>
      <c r="N5" s="148"/>
      <c r="O5" s="148"/>
      <c r="P5" s="148"/>
      <c r="Q5" s="148"/>
      <c r="R5" s="148"/>
      <c r="S5" s="532"/>
      <c r="T5" s="532"/>
      <c r="U5" s="532"/>
      <c r="V5" s="532"/>
      <c r="W5" s="148"/>
    </row>
    <row r="6" spans="1:24" s="433" customFormat="1" ht="3" customHeight="1">
      <c r="A6" s="281"/>
      <c r="B6" s="281"/>
      <c r="D6" s="1116"/>
      <c r="E6" s="1117"/>
      <c r="F6" s="1117"/>
      <c r="G6" s="1117"/>
      <c r="H6" s="1117"/>
      <c r="I6" s="1117"/>
      <c r="J6" s="1118"/>
      <c r="S6" s="610"/>
      <c r="T6" s="610"/>
      <c r="U6" s="610"/>
      <c r="V6" s="610"/>
    </row>
    <row r="7" spans="1:24" s="433" customFormat="1" ht="5.25" hidden="1" customHeight="1">
      <c r="A7" s="281"/>
      <c r="B7" s="281"/>
      <c r="E7" s="1119"/>
      <c r="F7" s="1119"/>
      <c r="G7" s="1115"/>
      <c r="H7" s="1115"/>
      <c r="I7" s="1115"/>
      <c r="J7" s="1115"/>
      <c r="S7" s="610"/>
      <c r="T7" s="610"/>
      <c r="U7" s="610"/>
      <c r="V7" s="610"/>
    </row>
    <row r="8" spans="1:24" s="433" customFormat="1" ht="5.25" hidden="1" customHeight="1">
      <c r="A8" s="281"/>
      <c r="B8" s="281"/>
      <c r="E8" s="1119"/>
      <c r="F8" s="1119"/>
      <c r="G8" s="1115"/>
      <c r="H8" s="1115"/>
      <c r="I8" s="1115"/>
      <c r="J8" s="1115"/>
      <c r="S8" s="610"/>
      <c r="T8" s="610"/>
      <c r="U8" s="610"/>
      <c r="V8" s="610"/>
    </row>
    <row r="9" spans="1:24" s="433" customFormat="1" ht="5.25" hidden="1" customHeight="1">
      <c r="A9" s="281"/>
      <c r="B9" s="281"/>
      <c r="E9" s="1119"/>
      <c r="F9" s="1119"/>
      <c r="G9" s="1115"/>
      <c r="H9" s="1115"/>
      <c r="I9" s="1115"/>
      <c r="J9" s="1115"/>
      <c r="S9" s="610"/>
      <c r="T9" s="610"/>
      <c r="U9" s="610"/>
      <c r="V9" s="610"/>
    </row>
    <row r="10" spans="1:24" s="610" customFormat="1" ht="5.25" hidden="1">
      <c r="A10" s="281"/>
      <c r="B10" s="281"/>
      <c r="E10" s="1120"/>
      <c r="F10" s="1120"/>
      <c r="G10" s="805"/>
      <c r="H10" s="429"/>
      <c r="I10" s="758"/>
      <c r="J10" s="758"/>
    </row>
    <row r="11" spans="1:24" s="131" customFormat="1" ht="18.75" hidden="1" customHeight="1">
      <c r="A11" s="281"/>
      <c r="B11" s="281"/>
      <c r="D11" s="124"/>
      <c r="E11" s="1121" t="s">
        <v>698</v>
      </c>
      <c r="F11" s="1121"/>
      <c r="G11" s="1086" t="s">
        <v>82</v>
      </c>
      <c r="H11" s="431"/>
      <c r="I11" s="138"/>
      <c r="J11" s="124"/>
      <c r="K11" s="125"/>
      <c r="L11" s="124"/>
      <c r="M11" s="124"/>
      <c r="N11" s="125"/>
      <c r="O11" s="125"/>
      <c r="P11" s="124"/>
      <c r="Q11" s="124"/>
      <c r="R11" s="125"/>
      <c r="S11" s="518"/>
      <c r="T11" s="517"/>
      <c r="U11" s="517"/>
      <c r="V11" s="518"/>
    </row>
    <row r="12" spans="1:24" s="433" customFormat="1" ht="18.75" hidden="1">
      <c r="A12" s="281"/>
      <c r="B12" s="281"/>
      <c r="E12" s="1121" t="s">
        <v>699</v>
      </c>
      <c r="F12" s="1121"/>
      <c r="G12" s="1086" t="s">
        <v>82</v>
      </c>
      <c r="H12" s="431"/>
      <c r="I12" s="429"/>
      <c r="J12" s="432"/>
      <c r="K12" s="428"/>
      <c r="L12" s="428"/>
      <c r="M12" s="428"/>
      <c r="N12" s="427"/>
      <c r="O12" s="428"/>
      <c r="P12" s="428"/>
      <c r="Q12" s="428"/>
      <c r="R12" s="427"/>
      <c r="S12" s="609"/>
      <c r="T12" s="609"/>
      <c r="U12" s="609"/>
      <c r="V12" s="608"/>
    </row>
    <row r="13" spans="1:24" s="433" customFormat="1" ht="5.25" hidden="1" customHeight="1">
      <c r="A13" s="281"/>
      <c r="B13" s="281"/>
      <c r="E13" s="1114"/>
      <c r="F13" s="1114"/>
      <c r="G13" s="430"/>
      <c r="H13" s="429"/>
      <c r="I13" s="428"/>
      <c r="J13" s="428"/>
      <c r="K13" s="428"/>
      <c r="L13" s="428"/>
      <c r="M13" s="428"/>
      <c r="N13" s="427"/>
      <c r="O13" s="428"/>
      <c r="P13" s="428"/>
      <c r="Q13" s="428"/>
      <c r="R13" s="427"/>
      <c r="S13" s="609"/>
      <c r="T13" s="609"/>
      <c r="U13" s="609"/>
      <c r="V13" s="608"/>
    </row>
    <row r="14" spans="1:24" s="433" customFormat="1" ht="5.25" hidden="1" customHeight="1">
      <c r="A14" s="281"/>
      <c r="B14" s="281"/>
      <c r="S14" s="610"/>
      <c r="T14" s="610"/>
      <c r="U14" s="610"/>
      <c r="V14" s="610"/>
    </row>
    <row r="15" spans="1:24" s="426" customFormat="1" ht="5.25" hidden="1" customHeight="1">
      <c r="A15" s="435"/>
      <c r="B15" s="435"/>
      <c r="S15" s="607"/>
      <c r="T15" s="607"/>
      <c r="U15" s="607"/>
      <c r="V15" s="607"/>
    </row>
    <row r="16" spans="1:24" s="92" customFormat="1" ht="3" customHeight="1">
      <c r="A16" s="181"/>
      <c r="B16" s="181"/>
      <c r="D16" s="282"/>
      <c r="E16" s="282"/>
      <c r="F16" s="282"/>
      <c r="G16" s="282"/>
      <c r="H16" s="282"/>
      <c r="I16" s="282"/>
      <c r="J16" s="282"/>
      <c r="K16" s="282"/>
      <c r="L16" s="282"/>
      <c r="M16" s="282"/>
      <c r="N16" s="282"/>
      <c r="O16" s="282"/>
      <c r="P16" s="282"/>
      <c r="Q16" s="282"/>
      <c r="R16" s="282"/>
      <c r="S16" s="282"/>
      <c r="T16" s="282"/>
      <c r="U16" s="282"/>
      <c r="V16" s="282"/>
      <c r="W16" s="282"/>
      <c r="X16" s="126"/>
    </row>
    <row r="17" spans="1:24" ht="27" customHeight="1">
      <c r="D17" s="1113" t="s">
        <v>88</v>
      </c>
      <c r="E17" s="1113" t="s">
        <v>282</v>
      </c>
      <c r="F17" s="1113" t="s">
        <v>77</v>
      </c>
      <c r="G17" s="1113" t="s">
        <v>421</v>
      </c>
      <c r="H17" s="1113" t="s">
        <v>88</v>
      </c>
      <c r="I17" s="1113"/>
      <c r="J17" s="1113" t="s">
        <v>19</v>
      </c>
      <c r="K17" s="1125" t="s">
        <v>461</v>
      </c>
      <c r="L17" s="1125"/>
      <c r="M17" s="1125"/>
      <c r="N17" s="1125"/>
      <c r="O17" s="1125" t="s">
        <v>689</v>
      </c>
      <c r="P17" s="1125"/>
      <c r="Q17" s="1125"/>
      <c r="R17" s="1125"/>
      <c r="S17" s="1125" t="s">
        <v>690</v>
      </c>
      <c r="T17" s="1125"/>
      <c r="U17" s="1125"/>
      <c r="V17" s="1125"/>
      <c r="W17" s="1113" t="s">
        <v>230</v>
      </c>
    </row>
    <row r="18" spans="1:24" ht="30.75" customHeight="1">
      <c r="D18" s="1113"/>
      <c r="E18" s="1113"/>
      <c r="F18" s="1113"/>
      <c r="G18" s="1113"/>
      <c r="H18" s="1113"/>
      <c r="I18" s="1113"/>
      <c r="J18" s="1113"/>
      <c r="K18" s="87" t="s">
        <v>285</v>
      </c>
      <c r="L18" s="1113" t="s">
        <v>88</v>
      </c>
      <c r="M18" s="1113"/>
      <c r="N18" s="87" t="s">
        <v>225</v>
      </c>
      <c r="O18" s="87" t="s">
        <v>285</v>
      </c>
      <c r="P18" s="1113" t="s">
        <v>88</v>
      </c>
      <c r="Q18" s="1113"/>
      <c r="R18" s="87" t="s">
        <v>225</v>
      </c>
      <c r="S18" s="505" t="s">
        <v>285</v>
      </c>
      <c r="T18" s="1113" t="s">
        <v>88</v>
      </c>
      <c r="U18" s="1113"/>
      <c r="V18" s="505" t="s">
        <v>382</v>
      </c>
      <c r="W18" s="1113"/>
    </row>
    <row r="19" spans="1:24" s="375" customFormat="1" ht="12" customHeight="1">
      <c r="A19" s="374"/>
      <c r="B19" s="374"/>
      <c r="D19" s="42" t="s">
        <v>89</v>
      </c>
      <c r="E19" s="42" t="s">
        <v>48</v>
      </c>
      <c r="F19" s="42" t="s">
        <v>49</v>
      </c>
      <c r="G19" s="42" t="s">
        <v>50</v>
      </c>
      <c r="H19" s="1122" t="s">
        <v>65</v>
      </c>
      <c r="I19" s="1122"/>
      <c r="J19" s="42" t="s">
        <v>66</v>
      </c>
      <c r="K19" s="42" t="s">
        <v>178</v>
      </c>
      <c r="L19" s="1122" t="s">
        <v>179</v>
      </c>
      <c r="M19" s="1122"/>
      <c r="N19" s="42" t="s">
        <v>203</v>
      </c>
      <c r="O19" s="42" t="s">
        <v>204</v>
      </c>
      <c r="P19" s="1122" t="s">
        <v>205</v>
      </c>
      <c r="Q19" s="1122"/>
      <c r="R19" s="42" t="s">
        <v>206</v>
      </c>
      <c r="S19" s="490" t="s">
        <v>205</v>
      </c>
      <c r="T19" s="1122" t="s">
        <v>206</v>
      </c>
      <c r="U19" s="1122"/>
      <c r="V19" s="490" t="s">
        <v>207</v>
      </c>
      <c r="W19" s="42" t="s">
        <v>208</v>
      </c>
    </row>
    <row r="20" spans="1:24" ht="14.25" hidden="1" customHeight="1">
      <c r="C20" s="279"/>
      <c r="D20" s="319">
        <v>0</v>
      </c>
      <c r="E20" s="370"/>
      <c r="F20" s="370"/>
      <c r="G20" s="93"/>
      <c r="H20" s="371"/>
      <c r="I20" s="371"/>
      <c r="J20" s="191"/>
      <c r="K20" s="93"/>
      <c r="L20" s="191"/>
      <c r="M20" s="191"/>
      <c r="N20" s="372"/>
      <c r="O20" s="93"/>
      <c r="P20" s="191"/>
      <c r="Q20" s="191"/>
      <c r="R20" s="373"/>
      <c r="S20" s="507"/>
      <c r="T20" s="557"/>
      <c r="U20" s="557"/>
      <c r="V20" s="594"/>
      <c r="W20" s="93"/>
      <c r="X20" s="147"/>
    </row>
    <row r="21" spans="1:24" s="1067" customFormat="1" ht="17.100000000000001" customHeight="1">
      <c r="A21" s="713">
        <v>13</v>
      </c>
      <c r="C21" s="279"/>
      <c r="D21" s="1126">
        <v>1</v>
      </c>
      <c r="E21" s="1132" t="s">
        <v>750</v>
      </c>
      <c r="F21" s="1136" t="s">
        <v>1852</v>
      </c>
      <c r="G21" s="1139" t="s">
        <v>82</v>
      </c>
      <c r="H21" s="1126"/>
      <c r="I21" s="1126">
        <v>1</v>
      </c>
      <c r="J21" s="1128" t="s">
        <v>1851</v>
      </c>
      <c r="K21" s="1143" t="s">
        <v>82</v>
      </c>
      <c r="L21" s="1141"/>
      <c r="M21" s="1141" t="s">
        <v>89</v>
      </c>
      <c r="N21" s="1144"/>
      <c r="O21" s="1143" t="s">
        <v>82</v>
      </c>
      <c r="P21" s="1141"/>
      <c r="Q21" s="1141" t="s">
        <v>89</v>
      </c>
      <c r="R21" s="1142"/>
      <c r="S21" s="1143" t="s">
        <v>82</v>
      </c>
      <c r="T21" s="1052"/>
      <c r="U21" s="1052" t="s">
        <v>89</v>
      </c>
      <c r="V21" s="1087"/>
      <c r="W21" s="277"/>
    </row>
    <row r="22" spans="1:24" s="1067" customFormat="1" ht="17.100000000000001" customHeight="1">
      <c r="A22" s="713"/>
      <c r="C22" s="712"/>
      <c r="D22" s="1126"/>
      <c r="E22" s="1133"/>
      <c r="F22" s="1137"/>
      <c r="G22" s="1139"/>
      <c r="H22" s="1126"/>
      <c r="I22" s="1126"/>
      <c r="J22" s="1129"/>
      <c r="K22" s="1143"/>
      <c r="L22" s="1141"/>
      <c r="M22" s="1141"/>
      <c r="N22" s="1144"/>
      <c r="O22" s="1143"/>
      <c r="P22" s="1141"/>
      <c r="Q22" s="1141"/>
      <c r="R22" s="1142"/>
      <c r="S22" s="1143"/>
      <c r="T22" s="1054"/>
      <c r="U22" s="709"/>
      <c r="V22" s="710"/>
      <c r="W22" s="711"/>
    </row>
    <row r="23" spans="1:24" s="1067" customFormat="1" ht="17.100000000000001" customHeight="1">
      <c r="A23" s="713"/>
      <c r="C23" s="712"/>
      <c r="D23" s="1127"/>
      <c r="E23" s="1134"/>
      <c r="F23" s="1137"/>
      <c r="G23" s="1140"/>
      <c r="H23" s="1127"/>
      <c r="I23" s="1127"/>
      <c r="J23" s="1129"/>
      <c r="K23" s="1140"/>
      <c r="L23" s="1127"/>
      <c r="M23" s="1127"/>
      <c r="N23" s="1142"/>
      <c r="O23" s="1140"/>
      <c r="P23" s="1074"/>
      <c r="Q23" s="709"/>
      <c r="R23" s="710"/>
      <c r="S23" s="706"/>
      <c r="T23" s="706"/>
      <c r="U23" s="706"/>
      <c r="V23" s="706"/>
      <c r="W23" s="711"/>
    </row>
    <row r="24" spans="1:24" s="1067" customFormat="1" ht="17.100000000000001" customHeight="1">
      <c r="A24" s="713"/>
      <c r="C24" s="712"/>
      <c r="D24" s="1127"/>
      <c r="E24" s="1134"/>
      <c r="F24" s="1137"/>
      <c r="G24" s="1140"/>
      <c r="H24" s="1127"/>
      <c r="I24" s="1127"/>
      <c r="J24" s="1130"/>
      <c r="K24" s="1140"/>
      <c r="L24" s="709"/>
      <c r="M24" s="710"/>
      <c r="N24" s="710"/>
      <c r="O24" s="710"/>
      <c r="P24" s="710"/>
      <c r="Q24" s="710"/>
      <c r="R24" s="710"/>
      <c r="S24" s="706"/>
      <c r="T24" s="706"/>
      <c r="U24" s="706"/>
      <c r="V24" s="706"/>
      <c r="W24" s="711"/>
    </row>
    <row r="25" spans="1:24" s="1067" customFormat="1" ht="15" customHeight="1">
      <c r="A25" s="713"/>
      <c r="C25" s="712"/>
      <c r="D25" s="1127"/>
      <c r="E25" s="1135"/>
      <c r="F25" s="1138"/>
      <c r="G25" s="1140"/>
      <c r="H25" s="709"/>
      <c r="I25" s="710"/>
      <c r="J25" s="710"/>
      <c r="K25" s="710"/>
      <c r="L25" s="710"/>
      <c r="M25" s="710"/>
      <c r="N25" s="710"/>
      <c r="O25" s="710"/>
      <c r="P25" s="710"/>
      <c r="Q25" s="710"/>
      <c r="R25" s="710"/>
      <c r="S25" s="706"/>
      <c r="T25" s="706"/>
      <c r="U25" s="706"/>
      <c r="V25" s="706"/>
      <c r="W25" s="711"/>
    </row>
    <row r="26" spans="1:24" ht="17.100000000000001" customHeight="1">
      <c r="D26" s="89"/>
      <c r="E26" s="710"/>
      <c r="F26" s="90"/>
      <c r="G26" s="90"/>
      <c r="H26" s="90"/>
      <c r="I26" s="90"/>
      <c r="J26" s="90"/>
      <c r="K26" s="90"/>
      <c r="L26" s="90"/>
      <c r="M26" s="90"/>
      <c r="N26" s="90"/>
      <c r="O26" s="90"/>
      <c r="P26" s="90"/>
      <c r="Q26" s="90"/>
      <c r="R26" s="90"/>
      <c r="S26" s="506"/>
      <c r="T26" s="506"/>
      <c r="U26" s="506"/>
      <c r="V26" s="506"/>
      <c r="W26" s="91"/>
    </row>
    <row r="27" spans="1:24" ht="3" customHeight="1"/>
    <row r="28" spans="1:24" ht="11.25" hidden="1" customHeight="1"/>
    <row r="29" spans="1:24" ht="0.95" customHeight="1"/>
    <row r="30" spans="1:24" ht="23.25" customHeight="1"/>
    <row r="31" spans="1:24" ht="3" customHeight="1"/>
    <row r="32" spans="1:24" ht="17.100000000000001" customHeight="1">
      <c r="E32" s="1131" t="s">
        <v>715</v>
      </c>
      <c r="F32" s="1131"/>
      <c r="G32" s="1131"/>
      <c r="H32" s="1131"/>
      <c r="I32" s="1131"/>
      <c r="J32" s="1131"/>
      <c r="K32" s="1131"/>
      <c r="L32" s="1131"/>
      <c r="M32" s="1131"/>
      <c r="N32" s="1131"/>
      <c r="O32" s="1131"/>
      <c r="P32" s="1131"/>
      <c r="Q32" s="1131"/>
      <c r="R32" s="1131"/>
      <c r="S32" s="1131"/>
      <c r="T32" s="1131"/>
      <c r="U32" s="1131"/>
      <c r="V32" s="1131"/>
      <c r="W32" s="1131"/>
    </row>
    <row r="33" spans="5:23" ht="36.950000000000003" customHeight="1">
      <c r="E33" s="1123" t="s">
        <v>717</v>
      </c>
      <c r="F33" s="1124"/>
      <c r="G33" s="1124"/>
      <c r="H33" s="1124"/>
      <c r="I33" s="1124"/>
      <c r="J33" s="1124"/>
      <c r="K33" s="1124"/>
      <c r="L33" s="1124"/>
      <c r="M33" s="1124"/>
      <c r="N33" s="1124"/>
      <c r="O33" s="1124"/>
      <c r="P33" s="1124"/>
      <c r="Q33" s="1124"/>
      <c r="R33" s="1124"/>
      <c r="S33" s="1124"/>
      <c r="T33" s="1124"/>
      <c r="U33" s="1124"/>
      <c r="V33" s="1124"/>
      <c r="W33" s="1124"/>
    </row>
    <row r="34" spans="5:23" ht="17.100000000000001" customHeight="1">
      <c r="E34" s="1123" t="s">
        <v>718</v>
      </c>
      <c r="F34" s="1124"/>
      <c r="G34" s="1124"/>
      <c r="H34" s="1124"/>
      <c r="I34" s="1124"/>
      <c r="J34" s="1124"/>
      <c r="K34" s="1124"/>
      <c r="L34" s="1124"/>
      <c r="M34" s="1124"/>
      <c r="N34" s="1124"/>
      <c r="O34" s="1124"/>
      <c r="P34" s="1124"/>
      <c r="Q34" s="1124"/>
      <c r="R34" s="1124"/>
      <c r="S34" s="1124"/>
      <c r="T34" s="1124"/>
      <c r="U34" s="1124"/>
      <c r="V34" s="1124"/>
      <c r="W34" s="1124"/>
    </row>
    <row r="35" spans="5:23" ht="27" customHeight="1">
      <c r="E35" s="1123" t="s">
        <v>719</v>
      </c>
      <c r="F35" s="1124"/>
      <c r="G35" s="1124"/>
      <c r="H35" s="1124"/>
      <c r="I35" s="1124"/>
      <c r="J35" s="1124"/>
      <c r="K35" s="1124"/>
      <c r="L35" s="1124"/>
      <c r="M35" s="1124"/>
      <c r="N35" s="1124"/>
      <c r="O35" s="1124"/>
      <c r="P35" s="1124"/>
      <c r="Q35" s="1124"/>
      <c r="R35" s="1124"/>
      <c r="S35" s="1124"/>
      <c r="T35" s="1124"/>
      <c r="U35" s="1124"/>
      <c r="V35" s="1124"/>
      <c r="W35" s="1124"/>
    </row>
    <row r="36" spans="5:23" ht="17.100000000000001" customHeight="1">
      <c r="E36" s="1123" t="s">
        <v>720</v>
      </c>
      <c r="F36" s="1124"/>
      <c r="G36" s="1124"/>
      <c r="H36" s="1124"/>
      <c r="I36" s="1124"/>
      <c r="J36" s="1124"/>
      <c r="K36" s="1124"/>
      <c r="L36" s="1124"/>
      <c r="M36" s="1124"/>
      <c r="N36" s="1124"/>
      <c r="O36" s="1124"/>
      <c r="P36" s="1124"/>
      <c r="Q36" s="1124"/>
      <c r="R36" s="1124"/>
      <c r="S36" s="1124"/>
      <c r="T36" s="1124"/>
      <c r="U36" s="1124"/>
      <c r="V36" s="1124"/>
      <c r="W36" s="1124"/>
    </row>
    <row r="37" spans="5:23" ht="15" customHeight="1">
      <c r="E37" s="757"/>
      <c r="F37" s="188"/>
      <c r="G37" s="188"/>
      <c r="H37" s="188"/>
      <c r="I37" s="188"/>
      <c r="J37" s="188"/>
      <c r="K37" s="188"/>
      <c r="L37" s="188"/>
      <c r="M37" s="188"/>
      <c r="N37" s="188"/>
      <c r="O37" s="188"/>
      <c r="P37" s="188"/>
      <c r="Q37" s="188"/>
      <c r="R37" s="188"/>
      <c r="S37" s="188"/>
      <c r="T37" s="188"/>
      <c r="U37" s="188"/>
      <c r="V37" s="188"/>
      <c r="W37" s="188"/>
    </row>
    <row r="38" spans="5:23" ht="15" customHeight="1">
      <c r="E38" s="1131" t="s">
        <v>716</v>
      </c>
      <c r="F38" s="1131"/>
      <c r="G38" s="1131"/>
      <c r="H38" s="1131"/>
      <c r="I38" s="1131"/>
      <c r="J38" s="1131"/>
      <c r="K38" s="1131"/>
      <c r="L38" s="1131"/>
      <c r="M38" s="1131"/>
      <c r="N38" s="1131"/>
      <c r="O38" s="1131"/>
      <c r="P38" s="1131"/>
      <c r="Q38" s="1131"/>
      <c r="R38" s="1131"/>
      <c r="S38" s="1131"/>
      <c r="T38" s="1131"/>
      <c r="U38" s="1131"/>
      <c r="V38" s="1131"/>
      <c r="W38" s="1131"/>
    </row>
    <row r="39" spans="5:23" ht="17.100000000000001" customHeight="1">
      <c r="E39" s="1123" t="s">
        <v>721</v>
      </c>
      <c r="F39" s="1124"/>
      <c r="G39" s="1124"/>
      <c r="H39" s="1124"/>
      <c r="I39" s="1124"/>
      <c r="J39" s="1124"/>
      <c r="K39" s="1124"/>
      <c r="L39" s="1124"/>
      <c r="M39" s="1124"/>
      <c r="N39" s="1124"/>
      <c r="O39" s="1124"/>
      <c r="P39" s="1124"/>
      <c r="Q39" s="1124"/>
      <c r="R39" s="1124"/>
      <c r="S39" s="1124"/>
      <c r="T39" s="1124"/>
      <c r="U39" s="1124"/>
      <c r="V39" s="1124"/>
      <c r="W39" s="1124"/>
    </row>
    <row r="40" spans="5:23" ht="17.100000000000001" customHeight="1">
      <c r="E40" s="1123" t="s">
        <v>722</v>
      </c>
      <c r="F40" s="1124"/>
      <c r="G40" s="1124"/>
      <c r="H40" s="1124"/>
      <c r="I40" s="1124"/>
      <c r="J40" s="1124"/>
      <c r="K40" s="1124"/>
      <c r="L40" s="1124"/>
      <c r="M40" s="1124"/>
      <c r="N40" s="1124"/>
      <c r="O40" s="1124"/>
      <c r="P40" s="1124"/>
      <c r="Q40" s="1124"/>
      <c r="R40" s="1124"/>
      <c r="S40" s="1124"/>
      <c r="T40" s="1124"/>
      <c r="U40" s="1124"/>
      <c r="V40" s="1124"/>
      <c r="W40" s="1124"/>
    </row>
  </sheetData>
  <sheetProtection password="FA9C" sheet="1" objects="1" scenarios="1" formatColumns="0" formatRows="0"/>
  <dataConsolidate leftLabels="1"/>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sheetPr codeName="modList03">
    <tabColor indexed="47"/>
  </sheetPr>
  <dimension ref="A1"/>
  <sheetViews>
    <sheetView showGridLines="0" zoomScaleNormal="100" workbookViewId="0"/>
  </sheetViews>
  <sheetFormatPr defaultRowHeight="11.25"/>
  <cols>
    <col min="1" max="16384" width="9.140625" style="99"/>
  </cols>
  <sheetData>
    <row r="1" spans="1:1">
      <c r="A1" s="163"/>
    </row>
  </sheetData>
  <phoneticPr fontId="13" type="noConversion"/>
  <pageMargins left="0.7" right="0.7" top="0.75" bottom="0.75" header="0.3" footer="0.3"/>
</worksheet>
</file>

<file path=xl/worksheets/sheet63.xml><?xml version="1.0" encoding="utf-8"?>
<worksheet xmlns="http://schemas.openxmlformats.org/spreadsheetml/2006/main" xmlns:r="http://schemas.openxmlformats.org/officeDocument/2006/relationships">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4.xml><?xml version="1.0" encoding="utf-8"?>
<worksheet xmlns="http://schemas.openxmlformats.org/spreadsheetml/2006/main" xmlns:r="http://schemas.openxmlformats.org/officeDocument/2006/relationships">
  <sheetPr codeName="TSH_REESTR_MO">
    <tabColor indexed="47"/>
  </sheetPr>
  <dimension ref="A1:D106"/>
  <sheetViews>
    <sheetView showGridLines="0" zoomScaleNormal="100" workbookViewId="0"/>
  </sheetViews>
  <sheetFormatPr defaultRowHeight="11.25"/>
  <cols>
    <col min="1" max="1" width="9.140625" style="1025"/>
  </cols>
  <sheetData>
    <row r="1" spans="1:4">
      <c r="A1" s="1025" t="s">
        <v>976</v>
      </c>
      <c r="B1" s="1025" t="s">
        <v>496</v>
      </c>
      <c r="C1" s="1025" t="s">
        <v>497</v>
      </c>
      <c r="D1" s="1025" t="s">
        <v>975</v>
      </c>
    </row>
    <row r="2" spans="1:4">
      <c r="A2" s="1025">
        <v>1</v>
      </c>
      <c r="B2" s="1025" t="s">
        <v>765</v>
      </c>
      <c r="C2" s="1025" t="s">
        <v>767</v>
      </c>
      <c r="D2" s="1025" t="s">
        <v>768</v>
      </c>
    </row>
    <row r="3" spans="1:4">
      <c r="A3" s="1025">
        <v>2</v>
      </c>
      <c r="B3" s="1025" t="s">
        <v>765</v>
      </c>
      <c r="C3" s="1025" t="s">
        <v>765</v>
      </c>
      <c r="D3" s="1025" t="s">
        <v>766</v>
      </c>
    </row>
    <row r="4" spans="1:4">
      <c r="A4" s="1025">
        <v>3</v>
      </c>
      <c r="B4" s="1025" t="s">
        <v>765</v>
      </c>
      <c r="C4" s="1025" t="s">
        <v>769</v>
      </c>
      <c r="D4" s="1025" t="s">
        <v>770</v>
      </c>
    </row>
    <row r="5" spans="1:4">
      <c r="A5" s="1025">
        <v>4</v>
      </c>
      <c r="B5" s="1025" t="s">
        <v>765</v>
      </c>
      <c r="C5" s="1025" t="s">
        <v>771</v>
      </c>
      <c r="D5" s="1025" t="s">
        <v>772</v>
      </c>
    </row>
    <row r="6" spans="1:4">
      <c r="A6" s="1025">
        <v>5</v>
      </c>
      <c r="B6" s="1025" t="s">
        <v>765</v>
      </c>
      <c r="C6" s="1025" t="s">
        <v>773</v>
      </c>
      <c r="D6" s="1025" t="s">
        <v>774</v>
      </c>
    </row>
    <row r="7" spans="1:4">
      <c r="A7" s="1025">
        <v>6</v>
      </c>
      <c r="B7" s="1025" t="s">
        <v>765</v>
      </c>
      <c r="C7" s="1025" t="s">
        <v>775</v>
      </c>
      <c r="D7" s="1025" t="s">
        <v>776</v>
      </c>
    </row>
    <row r="8" spans="1:4">
      <c r="A8" s="1025">
        <v>7</v>
      </c>
      <c r="B8" s="1025" t="s">
        <v>765</v>
      </c>
      <c r="C8" s="1025" t="s">
        <v>777</v>
      </c>
      <c r="D8" s="1025" t="s">
        <v>778</v>
      </c>
    </row>
    <row r="9" spans="1:4">
      <c r="A9" s="1025">
        <v>8</v>
      </c>
      <c r="B9" s="1025" t="s">
        <v>765</v>
      </c>
      <c r="C9" s="1025" t="s">
        <v>779</v>
      </c>
      <c r="D9" s="1025" t="s">
        <v>780</v>
      </c>
    </row>
    <row r="10" spans="1:4">
      <c r="A10" s="1025">
        <v>9</v>
      </c>
      <c r="B10" s="1025" t="s">
        <v>781</v>
      </c>
      <c r="C10" s="1025" t="s">
        <v>781</v>
      </c>
      <c r="D10" s="1025" t="s">
        <v>782</v>
      </c>
    </row>
    <row r="11" spans="1:4">
      <c r="A11" s="1025">
        <v>10</v>
      </c>
      <c r="B11" s="1025" t="s">
        <v>781</v>
      </c>
      <c r="C11" s="1025" t="s">
        <v>783</v>
      </c>
      <c r="D11" s="1025" t="s">
        <v>784</v>
      </c>
    </row>
    <row r="12" spans="1:4">
      <c r="A12" s="1025">
        <v>11</v>
      </c>
      <c r="B12" s="1025" t="s">
        <v>781</v>
      </c>
      <c r="C12" s="1025" t="s">
        <v>785</v>
      </c>
      <c r="D12" s="1025" t="s">
        <v>786</v>
      </c>
    </row>
    <row r="13" spans="1:4">
      <c r="A13" s="1025">
        <v>12</v>
      </c>
      <c r="B13" s="1025" t="s">
        <v>781</v>
      </c>
      <c r="C13" s="1025" t="s">
        <v>787</v>
      </c>
      <c r="D13" s="1025" t="s">
        <v>788</v>
      </c>
    </row>
    <row r="14" spans="1:4">
      <c r="A14" s="1025">
        <v>13</v>
      </c>
      <c r="B14" s="1025" t="s">
        <v>781</v>
      </c>
      <c r="C14" s="1025" t="s">
        <v>789</v>
      </c>
      <c r="D14" s="1025" t="s">
        <v>790</v>
      </c>
    </row>
    <row r="15" spans="1:4">
      <c r="A15" s="1025">
        <v>14</v>
      </c>
      <c r="B15" s="1025" t="s">
        <v>781</v>
      </c>
      <c r="C15" s="1025" t="s">
        <v>791</v>
      </c>
      <c r="D15" s="1025" t="s">
        <v>792</v>
      </c>
    </row>
    <row r="16" spans="1:4">
      <c r="A16" s="1025">
        <v>15</v>
      </c>
      <c r="B16" s="1025" t="s">
        <v>781</v>
      </c>
      <c r="C16" s="1025" t="s">
        <v>793</v>
      </c>
      <c r="D16" s="1025" t="s">
        <v>794</v>
      </c>
    </row>
    <row r="17" spans="1:4">
      <c r="A17" s="1025">
        <v>16</v>
      </c>
      <c r="B17" s="1025" t="s">
        <v>795</v>
      </c>
      <c r="C17" s="1025" t="s">
        <v>797</v>
      </c>
      <c r="D17" s="1025" t="s">
        <v>798</v>
      </c>
    </row>
    <row r="18" spans="1:4">
      <c r="A18" s="1025">
        <v>17</v>
      </c>
      <c r="B18" s="1025" t="s">
        <v>795</v>
      </c>
      <c r="C18" s="1025" t="s">
        <v>795</v>
      </c>
      <c r="D18" s="1025" t="s">
        <v>796</v>
      </c>
    </row>
    <row r="19" spans="1:4">
      <c r="A19" s="1025">
        <v>18</v>
      </c>
      <c r="B19" s="1025" t="s">
        <v>795</v>
      </c>
      <c r="C19" s="1025" t="s">
        <v>799</v>
      </c>
      <c r="D19" s="1025" t="s">
        <v>800</v>
      </c>
    </row>
    <row r="20" spans="1:4">
      <c r="A20" s="1025">
        <v>19</v>
      </c>
      <c r="B20" s="1025" t="s">
        <v>795</v>
      </c>
      <c r="C20" s="1025" t="s">
        <v>801</v>
      </c>
      <c r="D20" s="1025" t="s">
        <v>802</v>
      </c>
    </row>
    <row r="21" spans="1:4">
      <c r="A21" s="1025">
        <v>20</v>
      </c>
      <c r="B21" s="1025" t="s">
        <v>795</v>
      </c>
      <c r="C21" s="1025" t="s">
        <v>803</v>
      </c>
      <c r="D21" s="1025" t="s">
        <v>804</v>
      </c>
    </row>
    <row r="22" spans="1:4">
      <c r="A22" s="1025">
        <v>21</v>
      </c>
      <c r="B22" s="1025" t="s">
        <v>795</v>
      </c>
      <c r="C22" s="1025" t="s">
        <v>805</v>
      </c>
      <c r="D22" s="1025" t="s">
        <v>806</v>
      </c>
    </row>
    <row r="23" spans="1:4">
      <c r="A23" s="1025">
        <v>22</v>
      </c>
      <c r="B23" s="1025" t="s">
        <v>795</v>
      </c>
      <c r="C23" s="1025" t="s">
        <v>807</v>
      </c>
      <c r="D23" s="1025" t="s">
        <v>808</v>
      </c>
    </row>
    <row r="24" spans="1:4">
      <c r="A24" s="1025">
        <v>23</v>
      </c>
      <c r="B24" s="1025" t="s">
        <v>795</v>
      </c>
      <c r="C24" s="1025" t="s">
        <v>809</v>
      </c>
      <c r="D24" s="1025" t="s">
        <v>810</v>
      </c>
    </row>
    <row r="25" spans="1:4">
      <c r="A25" s="1025">
        <v>24</v>
      </c>
      <c r="B25" s="1025" t="s">
        <v>795</v>
      </c>
      <c r="C25" s="1025" t="s">
        <v>811</v>
      </c>
      <c r="D25" s="1025" t="s">
        <v>812</v>
      </c>
    </row>
    <row r="26" spans="1:4">
      <c r="A26" s="1025">
        <v>25</v>
      </c>
      <c r="B26" s="1025" t="s">
        <v>795</v>
      </c>
      <c r="C26" s="1025" t="s">
        <v>813</v>
      </c>
      <c r="D26" s="1025" t="s">
        <v>814</v>
      </c>
    </row>
    <row r="27" spans="1:4">
      <c r="A27" s="1025">
        <v>26</v>
      </c>
      <c r="B27" s="1025" t="s">
        <v>795</v>
      </c>
      <c r="C27" s="1025" t="s">
        <v>815</v>
      </c>
      <c r="D27" s="1025" t="s">
        <v>816</v>
      </c>
    </row>
    <row r="28" spans="1:4">
      <c r="A28" s="1025">
        <v>27</v>
      </c>
      <c r="B28" s="1025" t="s">
        <v>817</v>
      </c>
      <c r="C28" s="1025" t="s">
        <v>819</v>
      </c>
      <c r="D28" s="1025" t="s">
        <v>820</v>
      </c>
    </row>
    <row r="29" spans="1:4">
      <c r="A29" s="1025">
        <v>28</v>
      </c>
      <c r="B29" s="1025" t="s">
        <v>817</v>
      </c>
      <c r="C29" s="1025" t="s">
        <v>821</v>
      </c>
      <c r="D29" s="1025" t="s">
        <v>822</v>
      </c>
    </row>
    <row r="30" spans="1:4">
      <c r="A30" s="1025">
        <v>29</v>
      </c>
      <c r="B30" s="1025" t="s">
        <v>817</v>
      </c>
      <c r="C30" s="1025" t="s">
        <v>823</v>
      </c>
      <c r="D30" s="1025" t="s">
        <v>824</v>
      </c>
    </row>
    <row r="31" spans="1:4">
      <c r="A31" s="1025">
        <v>30</v>
      </c>
      <c r="B31" s="1025" t="s">
        <v>817</v>
      </c>
      <c r="C31" s="1025" t="s">
        <v>817</v>
      </c>
      <c r="D31" s="1025" t="s">
        <v>818</v>
      </c>
    </row>
    <row r="32" spans="1:4">
      <c r="A32" s="1025">
        <v>31</v>
      </c>
      <c r="B32" s="1025" t="s">
        <v>817</v>
      </c>
      <c r="C32" s="1025" t="s">
        <v>825</v>
      </c>
      <c r="D32" s="1025" t="s">
        <v>826</v>
      </c>
    </row>
    <row r="33" spans="1:4">
      <c r="A33" s="1025">
        <v>32</v>
      </c>
      <c r="B33" s="1025" t="s">
        <v>817</v>
      </c>
      <c r="C33" s="1025" t="s">
        <v>827</v>
      </c>
      <c r="D33" s="1025" t="s">
        <v>828</v>
      </c>
    </row>
    <row r="34" spans="1:4">
      <c r="A34" s="1025">
        <v>33</v>
      </c>
      <c r="B34" s="1025" t="s">
        <v>817</v>
      </c>
      <c r="C34" s="1025" t="s">
        <v>829</v>
      </c>
      <c r="D34" s="1025" t="s">
        <v>830</v>
      </c>
    </row>
    <row r="35" spans="1:4">
      <c r="A35" s="1025">
        <v>34</v>
      </c>
      <c r="B35" s="1025" t="s">
        <v>817</v>
      </c>
      <c r="C35" s="1025" t="s">
        <v>831</v>
      </c>
      <c r="D35" s="1025" t="s">
        <v>832</v>
      </c>
    </row>
    <row r="36" spans="1:4">
      <c r="A36" s="1025">
        <v>35</v>
      </c>
      <c r="B36" s="1025" t="s">
        <v>817</v>
      </c>
      <c r="C36" s="1025" t="s">
        <v>833</v>
      </c>
      <c r="D36" s="1025" t="s">
        <v>834</v>
      </c>
    </row>
    <row r="37" spans="1:4">
      <c r="A37" s="1025">
        <v>36</v>
      </c>
      <c r="B37" s="1025" t="s">
        <v>835</v>
      </c>
      <c r="C37" s="1025" t="s">
        <v>837</v>
      </c>
      <c r="D37" s="1025" t="s">
        <v>838</v>
      </c>
    </row>
    <row r="38" spans="1:4">
      <c r="A38" s="1025">
        <v>37</v>
      </c>
      <c r="B38" s="1025" t="s">
        <v>835</v>
      </c>
      <c r="C38" s="1025" t="s">
        <v>839</v>
      </c>
      <c r="D38" s="1025" t="s">
        <v>840</v>
      </c>
    </row>
    <row r="39" spans="1:4">
      <c r="A39" s="1025">
        <v>38</v>
      </c>
      <c r="B39" s="1025" t="s">
        <v>835</v>
      </c>
      <c r="C39" s="1025" t="s">
        <v>841</v>
      </c>
      <c r="D39" s="1025" t="s">
        <v>842</v>
      </c>
    </row>
    <row r="40" spans="1:4">
      <c r="A40" s="1025">
        <v>39</v>
      </c>
      <c r="B40" s="1025" t="s">
        <v>835</v>
      </c>
      <c r="C40" s="1025" t="s">
        <v>843</v>
      </c>
      <c r="D40" s="1025" t="s">
        <v>844</v>
      </c>
    </row>
    <row r="41" spans="1:4">
      <c r="A41" s="1025">
        <v>40</v>
      </c>
      <c r="B41" s="1025" t="s">
        <v>835</v>
      </c>
      <c r="C41" s="1025" t="s">
        <v>845</v>
      </c>
      <c r="D41" s="1025" t="s">
        <v>846</v>
      </c>
    </row>
    <row r="42" spans="1:4">
      <c r="A42" s="1025">
        <v>41</v>
      </c>
      <c r="B42" s="1025" t="s">
        <v>835</v>
      </c>
      <c r="C42" s="1025" t="s">
        <v>847</v>
      </c>
      <c r="D42" s="1025" t="s">
        <v>848</v>
      </c>
    </row>
    <row r="43" spans="1:4">
      <c r="A43" s="1025">
        <v>42</v>
      </c>
      <c r="B43" s="1025" t="s">
        <v>835</v>
      </c>
      <c r="C43" s="1025" t="s">
        <v>835</v>
      </c>
      <c r="D43" s="1025" t="s">
        <v>836</v>
      </c>
    </row>
    <row r="44" spans="1:4">
      <c r="A44" s="1025">
        <v>43</v>
      </c>
      <c r="B44" s="1025" t="s">
        <v>835</v>
      </c>
      <c r="C44" s="1025" t="s">
        <v>849</v>
      </c>
      <c r="D44" s="1025" t="s">
        <v>850</v>
      </c>
    </row>
    <row r="45" spans="1:4">
      <c r="A45" s="1025">
        <v>44</v>
      </c>
      <c r="B45" s="1025" t="s">
        <v>835</v>
      </c>
      <c r="C45" s="1025" t="s">
        <v>851</v>
      </c>
      <c r="D45" s="1025" t="s">
        <v>852</v>
      </c>
    </row>
    <row r="46" spans="1:4">
      <c r="A46" s="1025">
        <v>45</v>
      </c>
      <c r="B46" s="1025" t="s">
        <v>853</v>
      </c>
      <c r="C46" s="1025" t="s">
        <v>855</v>
      </c>
      <c r="D46" s="1025" t="s">
        <v>856</v>
      </c>
    </row>
    <row r="47" spans="1:4">
      <c r="A47" s="1025">
        <v>46</v>
      </c>
      <c r="B47" s="1025" t="s">
        <v>853</v>
      </c>
      <c r="C47" s="1025" t="s">
        <v>857</v>
      </c>
      <c r="D47" s="1025" t="s">
        <v>858</v>
      </c>
    </row>
    <row r="48" spans="1:4">
      <c r="A48" s="1025">
        <v>47</v>
      </c>
      <c r="B48" s="1025" t="s">
        <v>853</v>
      </c>
      <c r="C48" s="1025" t="s">
        <v>859</v>
      </c>
      <c r="D48" s="1025" t="s">
        <v>860</v>
      </c>
    </row>
    <row r="49" spans="1:4">
      <c r="A49" s="1025">
        <v>48</v>
      </c>
      <c r="B49" s="1025" t="s">
        <v>853</v>
      </c>
      <c r="C49" s="1025" t="s">
        <v>861</v>
      </c>
      <c r="D49" s="1025" t="s">
        <v>862</v>
      </c>
    </row>
    <row r="50" spans="1:4">
      <c r="A50" s="1025">
        <v>49</v>
      </c>
      <c r="B50" s="1025" t="s">
        <v>853</v>
      </c>
      <c r="C50" s="1025" t="s">
        <v>853</v>
      </c>
      <c r="D50" s="1025" t="s">
        <v>854</v>
      </c>
    </row>
    <row r="51" spans="1:4">
      <c r="A51" s="1025">
        <v>50</v>
      </c>
      <c r="B51" s="1025" t="s">
        <v>853</v>
      </c>
      <c r="C51" s="1025" t="s">
        <v>863</v>
      </c>
      <c r="D51" s="1025" t="s">
        <v>864</v>
      </c>
    </row>
    <row r="52" spans="1:4">
      <c r="A52" s="1025">
        <v>51</v>
      </c>
      <c r="B52" s="1025" t="s">
        <v>853</v>
      </c>
      <c r="C52" s="1025" t="s">
        <v>865</v>
      </c>
      <c r="D52" s="1025" t="s">
        <v>866</v>
      </c>
    </row>
    <row r="53" spans="1:4">
      <c r="A53" s="1025">
        <v>52</v>
      </c>
      <c r="B53" s="1025" t="s">
        <v>853</v>
      </c>
      <c r="C53" s="1025" t="s">
        <v>867</v>
      </c>
      <c r="D53" s="1025" t="s">
        <v>868</v>
      </c>
    </row>
    <row r="54" spans="1:4">
      <c r="A54" s="1025">
        <v>53</v>
      </c>
      <c r="B54" s="1025" t="s">
        <v>853</v>
      </c>
      <c r="C54" s="1025" t="s">
        <v>869</v>
      </c>
      <c r="D54" s="1025" t="s">
        <v>870</v>
      </c>
    </row>
    <row r="55" spans="1:4">
      <c r="A55" s="1025">
        <v>54</v>
      </c>
      <c r="B55" s="1025" t="s">
        <v>853</v>
      </c>
      <c r="C55" s="1025" t="s">
        <v>871</v>
      </c>
      <c r="D55" s="1025" t="s">
        <v>872</v>
      </c>
    </row>
    <row r="56" spans="1:4">
      <c r="A56" s="1025">
        <v>55</v>
      </c>
      <c r="B56" s="1025" t="s">
        <v>853</v>
      </c>
      <c r="C56" s="1025" t="s">
        <v>873</v>
      </c>
      <c r="D56" s="1025" t="s">
        <v>874</v>
      </c>
    </row>
    <row r="57" spans="1:4">
      <c r="A57" s="1025">
        <v>56</v>
      </c>
      <c r="B57" s="1025" t="s">
        <v>853</v>
      </c>
      <c r="C57" s="1025" t="s">
        <v>875</v>
      </c>
      <c r="D57" s="1025" t="s">
        <v>876</v>
      </c>
    </row>
    <row r="58" spans="1:4">
      <c r="A58" s="1025">
        <v>57</v>
      </c>
      <c r="B58" s="1025" t="s">
        <v>877</v>
      </c>
      <c r="C58" s="1025" t="s">
        <v>879</v>
      </c>
      <c r="D58" s="1025" t="s">
        <v>880</v>
      </c>
    </row>
    <row r="59" spans="1:4">
      <c r="A59" s="1025">
        <v>58</v>
      </c>
      <c r="B59" s="1025" t="s">
        <v>877</v>
      </c>
      <c r="C59" s="1025" t="s">
        <v>881</v>
      </c>
      <c r="D59" s="1025" t="s">
        <v>882</v>
      </c>
    </row>
    <row r="60" spans="1:4">
      <c r="A60" s="1025">
        <v>59</v>
      </c>
      <c r="B60" s="1025" t="s">
        <v>877</v>
      </c>
      <c r="C60" s="1025" t="s">
        <v>883</v>
      </c>
      <c r="D60" s="1025" t="s">
        <v>884</v>
      </c>
    </row>
    <row r="61" spans="1:4">
      <c r="A61" s="1025">
        <v>60</v>
      </c>
      <c r="B61" s="1025" t="s">
        <v>877</v>
      </c>
      <c r="C61" s="1025" t="s">
        <v>885</v>
      </c>
      <c r="D61" s="1025" t="s">
        <v>886</v>
      </c>
    </row>
    <row r="62" spans="1:4">
      <c r="A62" s="1025">
        <v>61</v>
      </c>
      <c r="B62" s="1025" t="s">
        <v>877</v>
      </c>
      <c r="C62" s="1025" t="s">
        <v>887</v>
      </c>
      <c r="D62" s="1025" t="s">
        <v>888</v>
      </c>
    </row>
    <row r="63" spans="1:4">
      <c r="A63" s="1025">
        <v>62</v>
      </c>
      <c r="B63" s="1025" t="s">
        <v>877</v>
      </c>
      <c r="C63" s="1025" t="s">
        <v>889</v>
      </c>
      <c r="D63" s="1025" t="s">
        <v>890</v>
      </c>
    </row>
    <row r="64" spans="1:4">
      <c r="A64" s="1025">
        <v>63</v>
      </c>
      <c r="B64" s="1025" t="s">
        <v>877</v>
      </c>
      <c r="C64" s="1025" t="s">
        <v>891</v>
      </c>
      <c r="D64" s="1025" t="s">
        <v>892</v>
      </c>
    </row>
    <row r="65" spans="1:4">
      <c r="A65" s="1025">
        <v>64</v>
      </c>
      <c r="B65" s="1025" t="s">
        <v>877</v>
      </c>
      <c r="C65" s="1025" t="s">
        <v>877</v>
      </c>
      <c r="D65" s="1025" t="s">
        <v>878</v>
      </c>
    </row>
    <row r="66" spans="1:4">
      <c r="A66" s="1025">
        <v>65</v>
      </c>
      <c r="B66" s="1025" t="s">
        <v>877</v>
      </c>
      <c r="C66" s="1025" t="s">
        <v>893</v>
      </c>
      <c r="D66" s="1025" t="s">
        <v>894</v>
      </c>
    </row>
    <row r="67" spans="1:4">
      <c r="A67" s="1025">
        <v>66</v>
      </c>
      <c r="B67" s="1025" t="s">
        <v>895</v>
      </c>
      <c r="C67" s="1025" t="s">
        <v>897</v>
      </c>
      <c r="D67" s="1025" t="s">
        <v>898</v>
      </c>
    </row>
    <row r="68" spans="1:4">
      <c r="A68" s="1025">
        <v>67</v>
      </c>
      <c r="B68" s="1025" t="s">
        <v>895</v>
      </c>
      <c r="C68" s="1025" t="s">
        <v>899</v>
      </c>
      <c r="D68" s="1025" t="s">
        <v>900</v>
      </c>
    </row>
    <row r="69" spans="1:4">
      <c r="A69" s="1025">
        <v>68</v>
      </c>
      <c r="B69" s="1025" t="s">
        <v>895</v>
      </c>
      <c r="C69" s="1025" t="s">
        <v>901</v>
      </c>
      <c r="D69" s="1025" t="s">
        <v>902</v>
      </c>
    </row>
    <row r="70" spans="1:4">
      <c r="A70" s="1025">
        <v>69</v>
      </c>
      <c r="B70" s="1025" t="s">
        <v>895</v>
      </c>
      <c r="C70" s="1025" t="s">
        <v>903</v>
      </c>
      <c r="D70" s="1025" t="s">
        <v>904</v>
      </c>
    </row>
    <row r="71" spans="1:4">
      <c r="A71" s="1025">
        <v>70</v>
      </c>
      <c r="B71" s="1025" t="s">
        <v>895</v>
      </c>
      <c r="C71" s="1025" t="s">
        <v>905</v>
      </c>
      <c r="D71" s="1025" t="s">
        <v>906</v>
      </c>
    </row>
    <row r="72" spans="1:4">
      <c r="A72" s="1025">
        <v>71</v>
      </c>
      <c r="B72" s="1025" t="s">
        <v>895</v>
      </c>
      <c r="C72" s="1025" t="s">
        <v>907</v>
      </c>
      <c r="D72" s="1025" t="s">
        <v>908</v>
      </c>
    </row>
    <row r="73" spans="1:4">
      <c r="A73" s="1025">
        <v>72</v>
      </c>
      <c r="B73" s="1025" t="s">
        <v>895</v>
      </c>
      <c r="C73" s="1025" t="s">
        <v>909</v>
      </c>
      <c r="D73" s="1025" t="s">
        <v>910</v>
      </c>
    </row>
    <row r="74" spans="1:4">
      <c r="A74" s="1025">
        <v>73</v>
      </c>
      <c r="B74" s="1025" t="s">
        <v>895</v>
      </c>
      <c r="C74" s="1025" t="s">
        <v>911</v>
      </c>
      <c r="D74" s="1025" t="s">
        <v>912</v>
      </c>
    </row>
    <row r="75" spans="1:4">
      <c r="A75" s="1025">
        <v>74</v>
      </c>
      <c r="B75" s="1025" t="s">
        <v>895</v>
      </c>
      <c r="C75" s="1025" t="s">
        <v>895</v>
      </c>
      <c r="D75" s="1025" t="s">
        <v>896</v>
      </c>
    </row>
    <row r="76" spans="1:4">
      <c r="A76" s="1025">
        <v>75</v>
      </c>
      <c r="B76" s="1025" t="s">
        <v>895</v>
      </c>
      <c r="C76" s="1025" t="s">
        <v>913</v>
      </c>
      <c r="D76" s="1025" t="s">
        <v>914</v>
      </c>
    </row>
    <row r="77" spans="1:4">
      <c r="A77" s="1025">
        <v>76</v>
      </c>
      <c r="B77" s="1025" t="s">
        <v>895</v>
      </c>
      <c r="C77" s="1025" t="s">
        <v>915</v>
      </c>
      <c r="D77" s="1025" t="s">
        <v>916</v>
      </c>
    </row>
    <row r="78" spans="1:4">
      <c r="A78" s="1025">
        <v>77</v>
      </c>
      <c r="B78" s="1025" t="s">
        <v>895</v>
      </c>
      <c r="C78" s="1025" t="s">
        <v>917</v>
      </c>
      <c r="D78" s="1025" t="s">
        <v>918</v>
      </c>
    </row>
    <row r="79" spans="1:4">
      <c r="A79" s="1025">
        <v>78</v>
      </c>
      <c r="B79" s="1025" t="s">
        <v>895</v>
      </c>
      <c r="C79" s="1025" t="s">
        <v>919</v>
      </c>
      <c r="D79" s="1025" t="s">
        <v>920</v>
      </c>
    </row>
    <row r="80" spans="1:4">
      <c r="A80" s="1025">
        <v>79</v>
      </c>
      <c r="B80" s="1025" t="s">
        <v>895</v>
      </c>
      <c r="C80" s="1025" t="s">
        <v>921</v>
      </c>
      <c r="D80" s="1025" t="s">
        <v>922</v>
      </c>
    </row>
    <row r="81" spans="1:4">
      <c r="A81" s="1025">
        <v>80</v>
      </c>
      <c r="B81" s="1025" t="s">
        <v>923</v>
      </c>
      <c r="C81" s="1025" t="s">
        <v>925</v>
      </c>
      <c r="D81" s="1025" t="s">
        <v>926</v>
      </c>
    </row>
    <row r="82" spans="1:4">
      <c r="A82" s="1025">
        <v>81</v>
      </c>
      <c r="B82" s="1025" t="s">
        <v>923</v>
      </c>
      <c r="C82" s="1025" t="s">
        <v>927</v>
      </c>
      <c r="D82" s="1025" t="s">
        <v>928</v>
      </c>
    </row>
    <row r="83" spans="1:4">
      <c r="A83" s="1025">
        <v>82</v>
      </c>
      <c r="B83" s="1025" t="s">
        <v>923</v>
      </c>
      <c r="C83" s="1025" t="s">
        <v>929</v>
      </c>
      <c r="D83" s="1025" t="s">
        <v>930</v>
      </c>
    </row>
    <row r="84" spans="1:4">
      <c r="A84" s="1025">
        <v>83</v>
      </c>
      <c r="B84" s="1025" t="s">
        <v>923</v>
      </c>
      <c r="C84" s="1025" t="s">
        <v>931</v>
      </c>
      <c r="D84" s="1025" t="s">
        <v>932</v>
      </c>
    </row>
    <row r="85" spans="1:4">
      <c r="A85" s="1025">
        <v>84</v>
      </c>
      <c r="B85" s="1025" t="s">
        <v>923</v>
      </c>
      <c r="C85" s="1025" t="s">
        <v>933</v>
      </c>
      <c r="D85" s="1025" t="s">
        <v>934</v>
      </c>
    </row>
    <row r="86" spans="1:4">
      <c r="A86" s="1025">
        <v>85</v>
      </c>
      <c r="B86" s="1025" t="s">
        <v>923</v>
      </c>
      <c r="C86" s="1025" t="s">
        <v>935</v>
      </c>
      <c r="D86" s="1025" t="s">
        <v>936</v>
      </c>
    </row>
    <row r="87" spans="1:4">
      <c r="A87" s="1025">
        <v>86</v>
      </c>
      <c r="B87" s="1025" t="s">
        <v>923</v>
      </c>
      <c r="C87" s="1025" t="s">
        <v>937</v>
      </c>
      <c r="D87" s="1025" t="s">
        <v>938</v>
      </c>
    </row>
    <row r="88" spans="1:4">
      <c r="A88" s="1025">
        <v>87</v>
      </c>
      <c r="B88" s="1025" t="s">
        <v>923</v>
      </c>
      <c r="C88" s="1025" t="s">
        <v>939</v>
      </c>
      <c r="D88" s="1025" t="s">
        <v>940</v>
      </c>
    </row>
    <row r="89" spans="1:4">
      <c r="A89" s="1025">
        <v>88</v>
      </c>
      <c r="B89" s="1025" t="s">
        <v>923</v>
      </c>
      <c r="C89" s="1025" t="s">
        <v>941</v>
      </c>
      <c r="D89" s="1025" t="s">
        <v>942</v>
      </c>
    </row>
    <row r="90" spans="1:4">
      <c r="A90" s="1025">
        <v>89</v>
      </c>
      <c r="B90" s="1025" t="s">
        <v>923</v>
      </c>
      <c r="C90" s="1025" t="s">
        <v>923</v>
      </c>
      <c r="D90" s="1025" t="s">
        <v>924</v>
      </c>
    </row>
    <row r="91" spans="1:4">
      <c r="A91" s="1025">
        <v>90</v>
      </c>
      <c r="B91" s="1025" t="s">
        <v>923</v>
      </c>
      <c r="C91" s="1025" t="s">
        <v>943</v>
      </c>
      <c r="D91" s="1025" t="s">
        <v>944</v>
      </c>
    </row>
    <row r="92" spans="1:4">
      <c r="A92" s="1025">
        <v>91</v>
      </c>
      <c r="B92" s="1025" t="s">
        <v>923</v>
      </c>
      <c r="C92" s="1025" t="s">
        <v>945</v>
      </c>
      <c r="D92" s="1025" t="s">
        <v>946</v>
      </c>
    </row>
    <row r="93" spans="1:4">
      <c r="A93" s="1025">
        <v>92</v>
      </c>
      <c r="B93" s="1025" t="s">
        <v>923</v>
      </c>
      <c r="C93" s="1025" t="s">
        <v>947</v>
      </c>
      <c r="D93" s="1025" t="s">
        <v>948</v>
      </c>
    </row>
    <row r="94" spans="1:4">
      <c r="A94" s="1025">
        <v>93</v>
      </c>
      <c r="B94" s="1025" t="s">
        <v>949</v>
      </c>
      <c r="C94" s="1025" t="s">
        <v>949</v>
      </c>
      <c r="D94" s="1025" t="s">
        <v>950</v>
      </c>
    </row>
    <row r="95" spans="1:4">
      <c r="A95" s="1025">
        <v>94</v>
      </c>
      <c r="B95" s="1025" t="s">
        <v>951</v>
      </c>
      <c r="C95" s="1025" t="s">
        <v>951</v>
      </c>
      <c r="D95" s="1025" t="s">
        <v>952</v>
      </c>
    </row>
    <row r="96" spans="1:4">
      <c r="A96" s="1025">
        <v>95</v>
      </c>
      <c r="B96" s="1025" t="s">
        <v>953</v>
      </c>
      <c r="C96" s="1025" t="s">
        <v>953</v>
      </c>
      <c r="D96" s="1025" t="s">
        <v>954</v>
      </c>
    </row>
    <row r="97" spans="1:4">
      <c r="A97" s="1025">
        <v>96</v>
      </c>
      <c r="B97" s="1025" t="s">
        <v>955</v>
      </c>
      <c r="C97" s="1025" t="s">
        <v>955</v>
      </c>
      <c r="D97" s="1025" t="s">
        <v>956</v>
      </c>
    </row>
    <row r="98" spans="1:4">
      <c r="A98" s="1025">
        <v>97</v>
      </c>
      <c r="B98" s="1025" t="s">
        <v>957</v>
      </c>
      <c r="C98" s="1025" t="s">
        <v>957</v>
      </c>
      <c r="D98" s="1025" t="s">
        <v>958</v>
      </c>
    </row>
    <row r="99" spans="1:4">
      <c r="A99" s="1025">
        <v>98</v>
      </c>
      <c r="B99" s="1025" t="s">
        <v>959</v>
      </c>
      <c r="C99" s="1025" t="s">
        <v>959</v>
      </c>
      <c r="D99" s="1025" t="s">
        <v>960</v>
      </c>
    </row>
    <row r="100" spans="1:4">
      <c r="A100" s="1025">
        <v>99</v>
      </c>
      <c r="B100" s="1025" t="s">
        <v>961</v>
      </c>
      <c r="C100" s="1025" t="s">
        <v>961</v>
      </c>
      <c r="D100" s="1025" t="s">
        <v>962</v>
      </c>
    </row>
    <row r="101" spans="1:4">
      <c r="A101" s="1025">
        <v>100</v>
      </c>
      <c r="B101" s="1025" t="s">
        <v>963</v>
      </c>
      <c r="C101" s="1025" t="s">
        <v>963</v>
      </c>
      <c r="D101" s="1025" t="s">
        <v>964</v>
      </c>
    </row>
    <row r="102" spans="1:4">
      <c r="A102" s="1025">
        <v>101</v>
      </c>
      <c r="B102" s="1025" t="s">
        <v>965</v>
      </c>
      <c r="C102" s="1025" t="s">
        <v>965</v>
      </c>
      <c r="D102" s="1025" t="s">
        <v>966</v>
      </c>
    </row>
    <row r="103" spans="1:4">
      <c r="A103" s="1025">
        <v>102</v>
      </c>
      <c r="B103" s="1025" t="s">
        <v>967</v>
      </c>
      <c r="C103" s="1025" t="s">
        <v>967</v>
      </c>
      <c r="D103" s="1025" t="s">
        <v>968</v>
      </c>
    </row>
    <row r="104" spans="1:4">
      <c r="A104" s="1025">
        <v>103</v>
      </c>
      <c r="B104" s="1025" t="s">
        <v>969</v>
      </c>
      <c r="C104" s="1025" t="s">
        <v>969</v>
      </c>
      <c r="D104" s="1025" t="s">
        <v>970</v>
      </c>
    </row>
    <row r="105" spans="1:4">
      <c r="A105" s="1025">
        <v>104</v>
      </c>
      <c r="B105" s="1025" t="s">
        <v>971</v>
      </c>
      <c r="C105" s="1025" t="s">
        <v>971</v>
      </c>
      <c r="D105" s="1025" t="s">
        <v>972</v>
      </c>
    </row>
    <row r="106" spans="1:4">
      <c r="A106" s="1025">
        <v>105</v>
      </c>
      <c r="B106" s="1025" t="s">
        <v>973</v>
      </c>
      <c r="C106" s="1025" t="s">
        <v>973</v>
      </c>
      <c r="D106" s="1025" t="s">
        <v>974</v>
      </c>
    </row>
  </sheetData>
  <phoneticPr fontId="13" type="noConversion"/>
  <pageMargins left="0.7" right="0.7" top="0.75" bottom="0.75" header="0.3" footer="0.3"/>
</worksheet>
</file>

<file path=xl/worksheets/sheet65.xml><?xml version="1.0" encoding="utf-8"?>
<worksheet xmlns="http://schemas.openxmlformats.org/spreadsheetml/2006/main" xmlns:r="http://schemas.openxmlformats.org/officeDocument/2006/relationships">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0" t="s">
        <v>57</v>
      </c>
    </row>
    <row r="2" spans="2:4" ht="90">
      <c r="B2" s="52" t="s">
        <v>485</v>
      </c>
    </row>
    <row r="3" spans="2:4" ht="67.5">
      <c r="B3" s="52" t="s">
        <v>376</v>
      </c>
    </row>
    <row r="4" spans="2:4" ht="33.75">
      <c r="B4" s="52" t="s">
        <v>583</v>
      </c>
    </row>
    <row r="5" spans="2:4">
      <c r="B5" s="52" t="s">
        <v>218</v>
      </c>
    </row>
    <row r="6" spans="2:4" ht="22.5">
      <c r="B6" s="52" t="s">
        <v>252</v>
      </c>
    </row>
    <row r="7" spans="2:4" ht="22.5">
      <c r="B7" s="52" t="s">
        <v>253</v>
      </c>
    </row>
    <row r="8" spans="2:4" ht="22.5">
      <c r="B8" s="52" t="s">
        <v>254</v>
      </c>
    </row>
    <row r="9" spans="2:4" ht="22.5">
      <c r="B9" s="52" t="s">
        <v>486</v>
      </c>
    </row>
    <row r="10" spans="2:4" ht="56.25">
      <c r="B10" s="52" t="s">
        <v>746</v>
      </c>
    </row>
    <row r="11" spans="2:4" ht="12.75">
      <c r="B11" s="192" t="s">
        <v>374</v>
      </c>
    </row>
    <row r="12" spans="2:4">
      <c r="B12" s="50" t="s">
        <v>177</v>
      </c>
    </row>
    <row r="13" spans="2:4" ht="22.5">
      <c r="B13" s="52" t="s">
        <v>193</v>
      </c>
    </row>
    <row r="14" spans="2:4" ht="67.5">
      <c r="B14" s="52" t="s">
        <v>237</v>
      </c>
    </row>
    <row r="15" spans="2:4" ht="22.5">
      <c r="B15" s="52" t="s">
        <v>226</v>
      </c>
    </row>
    <row r="16" spans="2:4">
      <c r="B16" s="50" t="s">
        <v>202</v>
      </c>
      <c r="D16" s="67"/>
    </row>
    <row r="17" spans="1:2" ht="33.75">
      <c r="B17" s="52" t="s">
        <v>250</v>
      </c>
    </row>
    <row r="18" spans="1:2" ht="33.75">
      <c r="B18" s="52" t="s">
        <v>251</v>
      </c>
    </row>
    <row r="19" spans="1:2">
      <c r="B19" s="52" t="s">
        <v>238</v>
      </c>
    </row>
    <row r="20" spans="1:2" ht="33.75">
      <c r="B20" s="52" t="s">
        <v>278</v>
      </c>
    </row>
    <row r="21" spans="1:2">
      <c r="B21" s="50" t="s">
        <v>215</v>
      </c>
    </row>
    <row r="22" spans="1:2">
      <c r="B22" s="52" t="s">
        <v>217</v>
      </c>
    </row>
    <row r="24" spans="1:2" ht="22.5">
      <c r="B24" s="194" t="s">
        <v>357</v>
      </c>
    </row>
    <row r="26" spans="1:2">
      <c r="B26" s="50" t="s">
        <v>318</v>
      </c>
    </row>
    <row r="27" spans="1:2" ht="22.5">
      <c r="B27" s="193" t="s">
        <v>458</v>
      </c>
    </row>
    <row r="28" spans="1:2">
      <c r="B28" s="193" t="s">
        <v>457</v>
      </c>
    </row>
    <row r="29" spans="1:2">
      <c r="B29" s="280" t="s">
        <v>375</v>
      </c>
    </row>
    <row r="30" spans="1:2" ht="22.5">
      <c r="B30" s="193" t="s">
        <v>582</v>
      </c>
    </row>
    <row r="32" spans="1:2">
      <c r="A32" s="250"/>
      <c r="B32" s="251" t="s">
        <v>416</v>
      </c>
    </row>
    <row r="33" spans="1:2" ht="14.25">
      <c r="A33" s="252">
        <v>1</v>
      </c>
      <c r="B33" s="253" t="s">
        <v>417</v>
      </c>
    </row>
    <row r="34" spans="1:2" ht="14.25">
      <c r="A34" s="252">
        <v>2</v>
      </c>
      <c r="B34" s="253" t="s">
        <v>418</v>
      </c>
    </row>
    <row r="35" spans="1:2">
      <c r="B35" s="251" t="s">
        <v>419</v>
      </c>
    </row>
    <row r="36" spans="1:2">
      <c r="B36" s="253" t="s">
        <v>420</v>
      </c>
    </row>
  </sheetData>
  <phoneticPr fontId="13" type="noConversion"/>
  <pageMargins left="0.75" right="0.75" top="1" bottom="1" header="0.5" footer="0.5"/>
  <pageSetup paperSize="9" orientation="portrait" horizontalDpi="200" verticalDpi="200" r:id="rId1"/>
  <headerFooter alignWithMargins="0"/>
</worksheet>
</file>

<file path=xl/worksheets/sheet66.xml><?xml version="1.0" encoding="utf-8"?>
<worksheet xmlns="http://schemas.openxmlformats.org/spreadsheetml/2006/main" xmlns:r="http://schemas.openxmlformats.org/officeDocument/2006/relationships">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sheetPr codeName="modList07">
    <tabColor indexed="47"/>
  </sheetPr>
  <dimension ref="A1"/>
  <sheetViews>
    <sheetView showGridLines="0" zoomScaleNormal="100" workbookViewId="0"/>
  </sheetViews>
  <sheetFormatPr defaultRowHeight="11.25"/>
  <cols>
    <col min="1" max="16384" width="9.140625" style="146"/>
  </cols>
  <sheetData>
    <row r="1" spans="1:1">
      <c r="A1" s="164"/>
    </row>
  </sheetData>
  <pageMargins left="0.7" right="0.7" top="0.75" bottom="0.75" header="0.3" footer="0.3"/>
  <pageSetup paperSize="9" orientation="portrait" verticalDpi="0" r:id="rId1"/>
</worksheet>
</file>

<file path=xl/worksheets/sheet69.xml><?xml version="1.0" encoding="utf-8"?>
<worksheet xmlns="http://schemas.openxmlformats.org/spreadsheetml/2006/main" xmlns:r="http://schemas.openxmlformats.org/officeDocument/2006/relationships">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sheetPr codeName="List05_1">
    <tabColor indexed="22"/>
  </sheetPr>
  <dimension ref="A1:N19"/>
  <sheetViews>
    <sheetView showGridLines="0" topLeftCell="E1" zoomScaleNormal="100" workbookViewId="0"/>
  </sheetViews>
  <sheetFormatPr defaultColWidth="10.5703125" defaultRowHeight="14.25"/>
  <cols>
    <col min="1" max="1" width="3.7109375" style="556" hidden="1" customWidth="1"/>
    <col min="2" max="4" width="3.7109375" style="550" hidden="1" customWidth="1"/>
    <col min="5" max="5" width="3.7109375" style="495" customWidth="1"/>
    <col min="6" max="6" width="9.7109375" style="488" customWidth="1"/>
    <col min="7" max="7" width="37.7109375" style="488" customWidth="1"/>
    <col min="8" max="8" width="66.85546875" style="488" customWidth="1"/>
    <col min="9" max="9" width="115.7109375" style="488" customWidth="1"/>
    <col min="10" max="11" width="10.5703125" style="550"/>
    <col min="12" max="12" width="11.140625" style="550" customWidth="1"/>
    <col min="13" max="14" width="10.5703125" style="550"/>
    <col min="15" max="16384" width="10.5703125" style="488"/>
  </cols>
  <sheetData>
    <row r="1" spans="1:14" ht="3" customHeight="1">
      <c r="A1" s="556" t="s">
        <v>89</v>
      </c>
    </row>
    <row r="2" spans="1:14" ht="22.5">
      <c r="F2" s="1146" t="s">
        <v>473</v>
      </c>
      <c r="G2" s="1147"/>
      <c r="H2" s="1148"/>
      <c r="I2" s="605"/>
    </row>
    <row r="3" spans="1:14" ht="3" customHeight="1"/>
    <row r="4" spans="1:14" s="535" customFormat="1" ht="11.25">
      <c r="A4" s="555"/>
      <c r="B4" s="555"/>
      <c r="C4" s="555"/>
      <c r="D4" s="555"/>
      <c r="F4" s="1104" t="s">
        <v>436</v>
      </c>
      <c r="G4" s="1104"/>
      <c r="H4" s="1104"/>
      <c r="I4" s="1149" t="s">
        <v>437</v>
      </c>
      <c r="J4" s="555"/>
      <c r="K4" s="555"/>
      <c r="L4" s="555"/>
      <c r="M4" s="555"/>
      <c r="N4" s="555"/>
    </row>
    <row r="5" spans="1:14" s="535" customFormat="1" ht="11.25" customHeight="1">
      <c r="A5" s="555"/>
      <c r="B5" s="555"/>
      <c r="C5" s="555"/>
      <c r="D5" s="555"/>
      <c r="F5" s="571" t="s">
        <v>88</v>
      </c>
      <c r="G5" s="583" t="s">
        <v>439</v>
      </c>
      <c r="H5" s="570" t="s">
        <v>424</v>
      </c>
      <c r="I5" s="1149"/>
      <c r="J5" s="555"/>
      <c r="K5" s="555"/>
      <c r="L5" s="555"/>
      <c r="M5" s="555"/>
      <c r="N5" s="555"/>
    </row>
    <row r="6" spans="1:14" s="535" customFormat="1" ht="12" customHeight="1">
      <c r="A6" s="555"/>
      <c r="B6" s="555"/>
      <c r="C6" s="555"/>
      <c r="D6" s="555"/>
      <c r="F6" s="572" t="s">
        <v>89</v>
      </c>
      <c r="G6" s="574">
        <v>2</v>
      </c>
      <c r="H6" s="575">
        <v>3</v>
      </c>
      <c r="I6" s="573">
        <v>4</v>
      </c>
      <c r="J6" s="555">
        <v>4</v>
      </c>
      <c r="K6" s="555"/>
      <c r="L6" s="555"/>
      <c r="M6" s="555"/>
      <c r="N6" s="555"/>
    </row>
    <row r="7" spans="1:14" s="535" customFormat="1" ht="18.75">
      <c r="A7" s="555"/>
      <c r="B7" s="555"/>
      <c r="C7" s="555"/>
      <c r="D7" s="555"/>
      <c r="F7" s="581">
        <v>1</v>
      </c>
      <c r="G7" s="597" t="s">
        <v>474</v>
      </c>
      <c r="H7" s="569" t="str">
        <f>IF(dateCh="","",dateCh)</f>
        <v>27.11.2020</v>
      </c>
      <c r="I7" s="546" t="s">
        <v>475</v>
      </c>
      <c r="J7" s="580"/>
      <c r="K7" s="555"/>
      <c r="L7" s="555"/>
      <c r="M7" s="555"/>
      <c r="N7" s="555"/>
    </row>
    <row r="8" spans="1:14" s="535" customFormat="1" ht="45">
      <c r="A8" s="1150">
        <v>1</v>
      </c>
      <c r="B8" s="555"/>
      <c r="C8" s="555"/>
      <c r="D8" s="555"/>
      <c r="F8" s="581" t="str">
        <f>"2." &amp;mergeValue(A8)</f>
        <v>2.1</v>
      </c>
      <c r="G8" s="597" t="s">
        <v>476</v>
      </c>
      <c r="H8" s="569"/>
      <c r="I8" s="546" t="s">
        <v>569</v>
      </c>
      <c r="J8" s="580"/>
      <c r="K8" s="555"/>
      <c r="L8" s="555"/>
      <c r="M8" s="555"/>
      <c r="N8" s="555"/>
    </row>
    <row r="9" spans="1:14" s="535" customFormat="1" ht="22.5">
      <c r="A9" s="1150"/>
      <c r="B9" s="555"/>
      <c r="C9" s="555"/>
      <c r="D9" s="555"/>
      <c r="F9" s="581" t="str">
        <f>"3." &amp;mergeValue(A9)</f>
        <v>3.1</v>
      </c>
      <c r="G9" s="597" t="s">
        <v>477</v>
      </c>
      <c r="H9" s="569"/>
      <c r="I9" s="546" t="s">
        <v>568</v>
      </c>
      <c r="J9" s="580"/>
      <c r="K9" s="555"/>
      <c r="L9" s="555"/>
      <c r="M9" s="555"/>
      <c r="N9" s="555"/>
    </row>
    <row r="10" spans="1:14" s="535" customFormat="1" ht="22.5">
      <c r="A10" s="1150"/>
      <c r="B10" s="555"/>
      <c r="C10" s="555"/>
      <c r="D10" s="555"/>
      <c r="F10" s="581" t="str">
        <f>"4."&amp;mergeValue(A10)</f>
        <v>4.1</v>
      </c>
      <c r="G10" s="597" t="s">
        <v>478</v>
      </c>
      <c r="H10" s="570" t="s">
        <v>440</v>
      </c>
      <c r="I10" s="546"/>
      <c r="J10" s="580"/>
      <c r="K10" s="555"/>
      <c r="L10" s="555"/>
      <c r="M10" s="555"/>
      <c r="N10" s="555"/>
    </row>
    <row r="11" spans="1:14" s="535" customFormat="1" ht="18.75">
      <c r="A11" s="1150"/>
      <c r="B11" s="1150">
        <v>1</v>
      </c>
      <c r="C11" s="588"/>
      <c r="D11" s="588"/>
      <c r="F11" s="581" t="str">
        <f>"4."&amp;mergeValue(A11) &amp;"."&amp;mergeValue(B11)</f>
        <v>4.1.1</v>
      </c>
      <c r="G11" s="576" t="s">
        <v>571</v>
      </c>
      <c r="H11" s="569" t="str">
        <f>IF(region_name="","",region_name)</f>
        <v>Ханты-Мансийский автономный округ</v>
      </c>
      <c r="I11" s="546" t="s">
        <v>481</v>
      </c>
      <c r="J11" s="580"/>
      <c r="K11" s="555"/>
      <c r="L11" s="555"/>
      <c r="M11" s="555"/>
      <c r="N11" s="555"/>
    </row>
    <row r="12" spans="1:14" s="535" customFormat="1" ht="22.5">
      <c r="A12" s="1150"/>
      <c r="B12" s="1150"/>
      <c r="C12" s="1150">
        <v>1</v>
      </c>
      <c r="D12" s="588"/>
      <c r="F12" s="581" t="str">
        <f>"4."&amp;mergeValue(A12) &amp;"."&amp;mergeValue(B12)&amp;"."&amp;mergeValue(C12)</f>
        <v>4.1.1.1</v>
      </c>
      <c r="G12" s="587" t="s">
        <v>479</v>
      </c>
      <c r="H12" s="569"/>
      <c r="I12" s="546" t="s">
        <v>482</v>
      </c>
      <c r="J12" s="580"/>
      <c r="K12" s="555"/>
      <c r="L12" s="555"/>
      <c r="M12" s="555"/>
      <c r="N12" s="555"/>
    </row>
    <row r="13" spans="1:14" s="535" customFormat="1" ht="39" customHeight="1">
      <c r="A13" s="1150"/>
      <c r="B13" s="1150"/>
      <c r="C13" s="1150"/>
      <c r="D13" s="588">
        <v>1</v>
      </c>
      <c r="F13" s="581" t="str">
        <f>"4."&amp;mergeValue(A13) &amp;"."&amp;mergeValue(B13)&amp;"."&amp;mergeValue(C13)&amp;"."&amp;mergeValue(D13)</f>
        <v>4.1.1.1.1</v>
      </c>
      <c r="G13" s="598" t="s">
        <v>480</v>
      </c>
      <c r="H13" s="569"/>
      <c r="I13" s="1151" t="s">
        <v>570</v>
      </c>
      <c r="J13" s="580"/>
      <c r="K13" s="555"/>
      <c r="L13" s="555"/>
      <c r="M13" s="555"/>
      <c r="N13" s="555"/>
    </row>
    <row r="14" spans="1:14" s="535" customFormat="1" ht="18.75">
      <c r="A14" s="1150"/>
      <c r="B14" s="1150"/>
      <c r="C14" s="1150"/>
      <c r="D14" s="588"/>
      <c r="F14" s="584"/>
      <c r="G14" s="515" t="s">
        <v>3</v>
      </c>
      <c r="H14" s="589"/>
      <c r="I14" s="1151"/>
      <c r="J14" s="580"/>
      <c r="K14" s="555"/>
      <c r="L14" s="555"/>
      <c r="M14" s="555"/>
      <c r="N14" s="555"/>
    </row>
    <row r="15" spans="1:14" s="535" customFormat="1" ht="18.75">
      <c r="A15" s="1150"/>
      <c r="B15" s="1150"/>
      <c r="C15" s="588"/>
      <c r="D15" s="588"/>
      <c r="F15" s="599"/>
      <c r="G15" s="542" t="s">
        <v>385</v>
      </c>
      <c r="H15" s="600"/>
      <c r="I15" s="601"/>
      <c r="J15" s="580"/>
      <c r="K15" s="555"/>
      <c r="L15" s="555"/>
      <c r="M15" s="555"/>
      <c r="N15" s="555"/>
    </row>
    <row r="16" spans="1:14" s="535" customFormat="1" ht="18.75">
      <c r="A16" s="1150"/>
      <c r="B16" s="555"/>
      <c r="C16" s="555"/>
      <c r="D16" s="555"/>
      <c r="F16" s="584"/>
      <c r="G16" s="523" t="s">
        <v>488</v>
      </c>
      <c r="H16" s="585"/>
      <c r="I16" s="586"/>
      <c r="J16" s="580"/>
      <c r="K16" s="555"/>
      <c r="L16" s="555"/>
      <c r="M16" s="555"/>
      <c r="N16" s="555"/>
    </row>
    <row r="17" spans="1:14" s="535" customFormat="1" ht="18.75">
      <c r="A17" s="555"/>
      <c r="B17" s="555"/>
      <c r="C17" s="555"/>
      <c r="D17" s="555"/>
      <c r="F17" s="584"/>
      <c r="G17" s="530" t="s">
        <v>487</v>
      </c>
      <c r="H17" s="585"/>
      <c r="I17" s="586"/>
      <c r="J17" s="580"/>
      <c r="K17" s="555"/>
      <c r="L17" s="555"/>
      <c r="M17" s="555"/>
      <c r="N17" s="555"/>
    </row>
    <row r="18" spans="1:14" s="578" customFormat="1" ht="3" customHeight="1">
      <c r="A18" s="579"/>
      <c r="B18" s="579"/>
      <c r="C18" s="579"/>
      <c r="D18" s="579"/>
      <c r="F18" s="590"/>
      <c r="G18" s="591"/>
      <c r="H18" s="592"/>
      <c r="I18" s="593"/>
      <c r="J18" s="579"/>
      <c r="K18" s="579"/>
      <c r="L18" s="579"/>
      <c r="M18" s="579"/>
      <c r="N18" s="579"/>
    </row>
    <row r="19" spans="1:14" s="578" customFormat="1" ht="15" customHeight="1">
      <c r="A19" s="579"/>
      <c r="B19" s="579"/>
      <c r="C19" s="579"/>
      <c r="D19" s="579"/>
      <c r="F19" s="577"/>
      <c r="G19" s="1145" t="s">
        <v>572</v>
      </c>
      <c r="H19" s="1145"/>
      <c r="I19" s="559"/>
      <c r="J19" s="579"/>
      <c r="K19" s="579"/>
      <c r="L19" s="579"/>
      <c r="M19" s="579"/>
      <c r="N19" s="579"/>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1.xml><?xml version="1.0" encoding="utf-8"?>
<worksheet xmlns="http://schemas.openxmlformats.org/spreadsheetml/2006/main" xmlns:r="http://schemas.openxmlformats.org/officeDocument/2006/relationships">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2.xml><?xml version="1.0" encoding="utf-8"?>
<worksheet xmlns="http://schemas.openxmlformats.org/spreadsheetml/2006/main" xmlns:r="http://schemas.openxmlformats.org/officeDocument/2006/relationships">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4.xml><?xml version="1.0" encoding="utf-8"?>
<worksheet xmlns="http://schemas.openxmlformats.org/spreadsheetml/2006/main" xmlns:r="http://schemas.openxmlformats.org/officeDocument/2006/relationships">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0" hidden="1" customWidth="1"/>
    <col min="7" max="8" width="9.140625" style="556" hidden="1" customWidth="1"/>
    <col min="9" max="9" width="3.7109375" style="496" customWidth="1"/>
    <col min="10" max="11" width="3.7109375" style="495" customWidth="1"/>
    <col min="12" max="12" width="12.7109375" style="488" customWidth="1"/>
    <col min="13" max="13" width="44.7109375" style="488" customWidth="1"/>
    <col min="14" max="14" width="1.7109375" style="488" hidden="1" customWidth="1"/>
    <col min="15" max="15" width="29.7109375" style="488" hidden="1" customWidth="1"/>
    <col min="16" max="17" width="23.7109375" style="488" hidden="1" customWidth="1"/>
    <col min="18" max="18" width="11.7109375" style="488" customWidth="1"/>
    <col min="19" max="19" width="3.7109375" style="488" customWidth="1"/>
    <col min="20" max="20" width="11.7109375" style="488" customWidth="1"/>
    <col min="21" max="21" width="8.5703125" style="488" hidden="1" customWidth="1"/>
    <col min="22" max="22" width="4.7109375" style="488" customWidth="1"/>
    <col min="23" max="23" width="115.7109375" style="488" customWidth="1"/>
    <col min="24" max="25" width="10.5703125" style="550"/>
    <col min="26" max="26" width="11.140625" style="550" customWidth="1"/>
    <col min="27" max="28" width="10.5703125" style="550"/>
    <col min="29" max="16384" width="10.5703125" style="488"/>
  </cols>
  <sheetData>
    <row r="1" spans="1:28" hidden="1">
      <c r="Q1" s="548"/>
      <c r="R1" s="548"/>
    </row>
    <row r="2" spans="1:28" hidden="1">
      <c r="U2" s="548"/>
    </row>
    <row r="3" spans="1:28" hidden="1"/>
    <row r="4" spans="1:28" ht="3" customHeight="1">
      <c r="J4" s="494"/>
      <c r="K4" s="494"/>
      <c r="L4" s="489"/>
      <c r="M4" s="489"/>
      <c r="N4" s="489"/>
      <c r="O4" s="497"/>
      <c r="P4" s="497"/>
      <c r="Q4" s="497"/>
      <c r="R4" s="497"/>
      <c r="S4" s="497"/>
      <c r="T4" s="497"/>
      <c r="U4" s="497"/>
    </row>
    <row r="5" spans="1:28" ht="22.5" customHeight="1">
      <c r="J5" s="494"/>
      <c r="K5" s="494"/>
      <c r="L5" s="1166" t="s">
        <v>610</v>
      </c>
      <c r="M5" s="1166"/>
      <c r="N5" s="1166"/>
      <c r="O5" s="1166"/>
      <c r="P5" s="1166"/>
      <c r="Q5" s="1166"/>
      <c r="R5" s="1166"/>
      <c r="S5" s="1166"/>
      <c r="T5" s="1166"/>
      <c r="U5" s="629"/>
    </row>
    <row r="6" spans="1:28" ht="3" customHeight="1">
      <c r="J6" s="494"/>
      <c r="K6" s="494"/>
      <c r="L6" s="489"/>
      <c r="M6" s="489"/>
      <c r="N6" s="489"/>
      <c r="O6" s="493"/>
      <c r="P6" s="493"/>
      <c r="Q6" s="493"/>
      <c r="R6" s="493"/>
      <c r="S6" s="493"/>
      <c r="T6" s="493"/>
      <c r="U6" s="493"/>
      <c r="V6" s="497"/>
    </row>
    <row r="7" spans="1:28" s="535" customFormat="1" ht="22.5">
      <c r="A7" s="555"/>
      <c r="B7" s="555"/>
      <c r="C7" s="555"/>
      <c r="D7" s="555"/>
      <c r="E7" s="555"/>
      <c r="F7" s="555"/>
      <c r="G7" s="555"/>
      <c r="H7" s="555"/>
      <c r="L7" s="464"/>
      <c r="M7" s="582" t="s">
        <v>484</v>
      </c>
      <c r="N7" s="631"/>
      <c r="O7" s="1172" t="str">
        <f>IF(NameOrPr_ch="",IF(NameOrPr="","",NameOrPr),NameOrPr_ch)</f>
        <v xml:space="preserve">Региональная служба по тарифам Ханты-Мансийского автономного округа - Югры </v>
      </c>
      <c r="P7" s="1172"/>
      <c r="Q7" s="1172"/>
      <c r="R7" s="1172"/>
      <c r="S7" s="1172"/>
      <c r="T7" s="1172"/>
      <c r="U7" s="547"/>
      <c r="V7" s="547"/>
      <c r="W7" s="484"/>
      <c r="X7" s="555"/>
      <c r="Y7" s="555"/>
      <c r="Z7" s="555"/>
      <c r="AA7" s="555"/>
      <c r="AB7" s="555"/>
    </row>
    <row r="8" spans="1:28" s="535" customFormat="1" ht="18.75">
      <c r="A8" s="555"/>
      <c r="B8" s="555"/>
      <c r="C8" s="555"/>
      <c r="D8" s="555"/>
      <c r="E8" s="555"/>
      <c r="F8" s="555"/>
      <c r="G8" s="555"/>
      <c r="H8" s="555"/>
      <c r="L8" s="464"/>
      <c r="M8" s="582" t="s">
        <v>575</v>
      </c>
      <c r="N8" s="631"/>
      <c r="O8" s="1172" t="str">
        <f>IF(datePr_ch="",IF(datePr="","",datePr),datePr_ch)</f>
        <v>17.11.2020</v>
      </c>
      <c r="P8" s="1172"/>
      <c r="Q8" s="1172"/>
      <c r="R8" s="1172"/>
      <c r="S8" s="1172"/>
      <c r="T8" s="1172"/>
      <c r="U8" s="547"/>
      <c r="V8" s="547"/>
      <c r="W8" s="484"/>
      <c r="X8" s="555"/>
      <c r="Y8" s="555"/>
      <c r="Z8" s="555"/>
      <c r="AA8" s="555"/>
      <c r="AB8" s="555"/>
    </row>
    <row r="9" spans="1:28" s="535" customFormat="1" ht="18.75">
      <c r="A9" s="555"/>
      <c r="B9" s="555"/>
      <c r="C9" s="555"/>
      <c r="D9" s="555"/>
      <c r="E9" s="555"/>
      <c r="F9" s="555"/>
      <c r="G9" s="555"/>
      <c r="H9" s="555"/>
      <c r="L9" s="517"/>
      <c r="M9" s="582" t="s">
        <v>574</v>
      </c>
      <c r="N9" s="631"/>
      <c r="O9" s="1172" t="str">
        <f>IF(numberPr_ch="",IF(numberPr="","",numberPr),numberPr_ch)</f>
        <v>59-нп</v>
      </c>
      <c r="P9" s="1172"/>
      <c r="Q9" s="1172"/>
      <c r="R9" s="1172"/>
      <c r="S9" s="1172"/>
      <c r="T9" s="1172"/>
      <c r="U9" s="547"/>
      <c r="V9" s="547"/>
      <c r="W9" s="484"/>
      <c r="X9" s="555"/>
      <c r="Y9" s="555"/>
      <c r="Z9" s="555"/>
      <c r="AA9" s="555"/>
      <c r="AB9" s="555"/>
    </row>
    <row r="10" spans="1:28" s="535" customFormat="1" ht="18.75">
      <c r="A10" s="555"/>
      <c r="B10" s="555"/>
      <c r="C10" s="555"/>
      <c r="D10" s="555"/>
      <c r="E10" s="555"/>
      <c r="F10" s="555"/>
      <c r="G10" s="555"/>
      <c r="H10" s="555"/>
      <c r="L10" s="517"/>
      <c r="M10" s="582" t="s">
        <v>483</v>
      </c>
      <c r="N10" s="631"/>
      <c r="O10" s="1172" t="str">
        <f>IF(IstPub_ch="",IF(IstPub="","",IstPub),IstPub_ch)</f>
        <v>Официальный интернет-портал
правовой информации
Государственная система правовой информации. 
Дата опубликования27.11.2020
№ опубликования 8601202011270001</v>
      </c>
      <c r="P10" s="1172"/>
      <c r="Q10" s="1172"/>
      <c r="R10" s="1172"/>
      <c r="S10" s="1172"/>
      <c r="T10" s="1172"/>
      <c r="U10" s="547"/>
      <c r="V10" s="547"/>
      <c r="W10" s="484"/>
      <c r="X10" s="555"/>
      <c r="Y10" s="555"/>
      <c r="Z10" s="555"/>
      <c r="AA10" s="555"/>
      <c r="AB10" s="555"/>
    </row>
    <row r="11" spans="1:28" s="535" customFormat="1" ht="11.25" hidden="1">
      <c r="A11" s="555"/>
      <c r="B11" s="555"/>
      <c r="C11" s="555"/>
      <c r="D11" s="555"/>
      <c r="E11" s="555"/>
      <c r="F11" s="555"/>
      <c r="G11" s="555"/>
      <c r="H11" s="555"/>
      <c r="L11" s="1167"/>
      <c r="M11" s="1167"/>
      <c r="N11" s="531"/>
      <c r="O11" s="547"/>
      <c r="P11" s="547"/>
      <c r="Q11" s="547"/>
      <c r="R11" s="547"/>
      <c r="S11" s="547"/>
      <c r="T11" s="547"/>
      <c r="U11" s="553" t="s">
        <v>358</v>
      </c>
      <c r="X11" s="555"/>
      <c r="Y11" s="555"/>
      <c r="Z11" s="555"/>
      <c r="AA11" s="555"/>
      <c r="AB11" s="555"/>
    </row>
    <row r="12" spans="1:28">
      <c r="J12" s="494"/>
      <c r="K12" s="494"/>
      <c r="L12" s="489"/>
      <c r="M12" s="489"/>
      <c r="N12" s="467"/>
      <c r="O12" s="1173"/>
      <c r="P12" s="1173"/>
      <c r="Q12" s="1173"/>
      <c r="R12" s="1173"/>
      <c r="S12" s="1173"/>
      <c r="T12" s="1173"/>
      <c r="U12" s="1173"/>
    </row>
    <row r="13" spans="1:28">
      <c r="J13" s="494"/>
      <c r="K13" s="494"/>
      <c r="L13" s="1104" t="s">
        <v>436</v>
      </c>
      <c r="M13" s="1104"/>
      <c r="N13" s="1104"/>
      <c r="O13" s="1104"/>
      <c r="P13" s="1104"/>
      <c r="Q13" s="1104"/>
      <c r="R13" s="1104"/>
      <c r="S13" s="1104"/>
      <c r="T13" s="1104"/>
      <c r="U13" s="1104"/>
      <c r="V13" s="1104"/>
      <c r="W13" s="1104" t="s">
        <v>437</v>
      </c>
    </row>
    <row r="14" spans="1:28" ht="14.25" customHeight="1">
      <c r="J14" s="494"/>
      <c r="K14" s="494"/>
      <c r="L14" s="1179" t="s">
        <v>88</v>
      </c>
      <c r="M14" s="1179" t="s">
        <v>618</v>
      </c>
      <c r="N14" s="626"/>
      <c r="O14" s="1180" t="s">
        <v>620</v>
      </c>
      <c r="P14" s="1181"/>
      <c r="Q14" s="1181"/>
      <c r="R14" s="1181"/>
      <c r="S14" s="1181"/>
      <c r="T14" s="1182"/>
      <c r="U14" s="1163" t="s">
        <v>326</v>
      </c>
      <c r="V14" s="1176" t="s">
        <v>260</v>
      </c>
      <c r="W14" s="1104"/>
    </row>
    <row r="15" spans="1:28" ht="14.25" customHeight="1">
      <c r="J15" s="494"/>
      <c r="K15" s="494"/>
      <c r="L15" s="1179"/>
      <c r="M15" s="1179"/>
      <c r="N15" s="627"/>
      <c r="O15" s="1185" t="s">
        <v>584</v>
      </c>
      <c r="P15" s="1183" t="s">
        <v>256</v>
      </c>
      <c r="Q15" s="1184"/>
      <c r="R15" s="1160" t="s">
        <v>633</v>
      </c>
      <c r="S15" s="1161"/>
      <c r="T15" s="1162"/>
      <c r="U15" s="1164"/>
      <c r="V15" s="1177"/>
      <c r="W15" s="1104"/>
    </row>
    <row r="16" spans="1:28" ht="33.75" customHeight="1">
      <c r="J16" s="494"/>
      <c r="K16" s="494"/>
      <c r="L16" s="1179"/>
      <c r="M16" s="1179"/>
      <c r="N16" s="628"/>
      <c r="O16" s="1186"/>
      <c r="P16" s="500" t="s">
        <v>585</v>
      </c>
      <c r="Q16" s="500" t="s">
        <v>5</v>
      </c>
      <c r="R16" s="501" t="s">
        <v>259</v>
      </c>
      <c r="S16" s="1174" t="s">
        <v>258</v>
      </c>
      <c r="T16" s="1175"/>
      <c r="U16" s="1165"/>
      <c r="V16" s="1178"/>
      <c r="W16" s="1104"/>
    </row>
    <row r="17" spans="1:28">
      <c r="J17" s="494"/>
      <c r="K17" s="534">
        <v>1</v>
      </c>
      <c r="L17" s="612" t="s">
        <v>89</v>
      </c>
      <c r="M17" s="612" t="s">
        <v>48</v>
      </c>
      <c r="N17" s="614" t="str">
        <f ca="1">OFFSET(N17,0,-1)</f>
        <v>2</v>
      </c>
      <c r="O17" s="613">
        <f ca="1">OFFSET(O17,0,-1)+1</f>
        <v>3</v>
      </c>
      <c r="P17" s="613">
        <f ca="1">OFFSET(P17,0,-1)+1</f>
        <v>4</v>
      </c>
      <c r="Q17" s="613">
        <f ca="1">OFFSET(Q17,0,-1)+1</f>
        <v>5</v>
      </c>
      <c r="R17" s="613">
        <f ca="1">OFFSET(R17,0,-1)+1</f>
        <v>6</v>
      </c>
      <c r="S17" s="1168">
        <f ca="1">OFFSET(S17,0,-1)+1</f>
        <v>7</v>
      </c>
      <c r="T17" s="1168"/>
      <c r="U17" s="613">
        <f ca="1">OFFSET(U17,0,-2)+1</f>
        <v>8</v>
      </c>
      <c r="V17" s="614">
        <f ca="1">OFFSET(V17,0,-1)</f>
        <v>8</v>
      </c>
      <c r="W17" s="613">
        <f ca="1">OFFSET(W17,0,-1)+1</f>
        <v>9</v>
      </c>
    </row>
    <row r="18" spans="1:28" ht="22.5">
      <c r="A18" s="1152">
        <v>1</v>
      </c>
      <c r="B18" s="812"/>
      <c r="C18" s="812"/>
      <c r="D18" s="812"/>
      <c r="E18" s="813"/>
      <c r="F18" s="814"/>
      <c r="G18" s="814"/>
      <c r="H18" s="814"/>
      <c r="I18" s="815"/>
      <c r="J18" s="810"/>
      <c r="K18" s="817"/>
      <c r="L18" s="558">
        <f>mergeValue(A18)</f>
        <v>1</v>
      </c>
      <c r="M18" s="606" t="s">
        <v>19</v>
      </c>
      <c r="N18" s="611"/>
      <c r="O18" s="1153"/>
      <c r="P18" s="1153"/>
      <c r="Q18" s="1153"/>
      <c r="R18" s="1153"/>
      <c r="S18" s="1153"/>
      <c r="T18" s="1153"/>
      <c r="U18" s="1153"/>
      <c r="V18" s="1153"/>
      <c r="W18" s="595" t="s">
        <v>458</v>
      </c>
      <c r="Y18" s="554"/>
      <c r="Z18" s="554" t="str">
        <f t="shared" ref="Z18:Z31" si="0">IF(M18="","",M18 )</f>
        <v>Наименование тарифа</v>
      </c>
      <c r="AA18" s="554"/>
      <c r="AB18" s="554"/>
    </row>
    <row r="19" spans="1:28" ht="22.5">
      <c r="A19" s="1152"/>
      <c r="B19" s="1152">
        <v>1</v>
      </c>
      <c r="C19" s="812"/>
      <c r="D19" s="812"/>
      <c r="E19" s="814"/>
      <c r="F19" s="814"/>
      <c r="G19" s="814"/>
      <c r="H19" s="814"/>
      <c r="I19" s="809"/>
      <c r="J19" s="808"/>
      <c r="K19" s="811"/>
      <c r="L19" s="558" t="str">
        <f>mergeValue(A19) &amp;"."&amp; mergeValue(B19)</f>
        <v>1.1</v>
      </c>
      <c r="M19" s="511" t="s">
        <v>15</v>
      </c>
      <c r="N19" s="611"/>
      <c r="O19" s="1153"/>
      <c r="P19" s="1153"/>
      <c r="Q19" s="1153"/>
      <c r="R19" s="1153"/>
      <c r="S19" s="1153"/>
      <c r="T19" s="1153"/>
      <c r="U19" s="1153"/>
      <c r="V19" s="1153"/>
      <c r="W19" s="595" t="s">
        <v>459</v>
      </c>
      <c r="Y19" s="554"/>
      <c r="Z19" s="554" t="str">
        <f t="shared" si="0"/>
        <v>Территория действия тарифа</v>
      </c>
      <c r="AA19" s="554"/>
      <c r="AB19" s="554"/>
    </row>
    <row r="20" spans="1:28" ht="22.5">
      <c r="A20" s="1152"/>
      <c r="B20" s="1152"/>
      <c r="C20" s="1152">
        <v>1</v>
      </c>
      <c r="D20" s="812"/>
      <c r="E20" s="814"/>
      <c r="F20" s="814"/>
      <c r="G20" s="814"/>
      <c r="H20" s="814"/>
      <c r="I20" s="816"/>
      <c r="J20" s="808"/>
      <c r="K20" s="811"/>
      <c r="L20" s="558" t="str">
        <f>mergeValue(A20) &amp;"."&amp; mergeValue(B20)&amp;"."&amp; mergeValue(C20)</f>
        <v>1.1.1</v>
      </c>
      <c r="M20" s="512" t="s">
        <v>6</v>
      </c>
      <c r="N20" s="611"/>
      <c r="O20" s="1153"/>
      <c r="P20" s="1153"/>
      <c r="Q20" s="1153"/>
      <c r="R20" s="1153"/>
      <c r="S20" s="1153"/>
      <c r="T20" s="1153"/>
      <c r="U20" s="1153"/>
      <c r="V20" s="1153"/>
      <c r="W20" s="595" t="s">
        <v>612</v>
      </c>
      <c r="Y20" s="554"/>
      <c r="Z20" s="554" t="str">
        <f t="shared" si="0"/>
        <v xml:space="preserve">Наименование системы теплоснабжения </v>
      </c>
      <c r="AA20" s="554"/>
      <c r="AB20" s="554"/>
    </row>
    <row r="21" spans="1:28" ht="22.5">
      <c r="A21" s="1152"/>
      <c r="B21" s="1152"/>
      <c r="C21" s="1152"/>
      <c r="D21" s="1152">
        <v>1</v>
      </c>
      <c r="E21" s="814"/>
      <c r="F21" s="814"/>
      <c r="G21" s="814"/>
      <c r="H21" s="814"/>
      <c r="I21" s="816"/>
      <c r="J21" s="808"/>
      <c r="K21" s="811"/>
      <c r="L21" s="558" t="str">
        <f>mergeValue(A21) &amp;"."&amp; mergeValue(B21)&amp;"."&amp; mergeValue(C21)&amp;"."&amp; mergeValue(D21)</f>
        <v>1.1.1.1</v>
      </c>
      <c r="M21" s="513" t="s">
        <v>21</v>
      </c>
      <c r="N21" s="611"/>
      <c r="O21" s="1153"/>
      <c r="P21" s="1153"/>
      <c r="Q21" s="1153"/>
      <c r="R21" s="1153"/>
      <c r="S21" s="1153"/>
      <c r="T21" s="1153"/>
      <c r="U21" s="1153"/>
      <c r="V21" s="1153"/>
      <c r="W21" s="595" t="s">
        <v>613</v>
      </c>
      <c r="Y21" s="554"/>
      <c r="Z21" s="554" t="str">
        <f t="shared" si="0"/>
        <v xml:space="preserve">Источник тепловой энергии  </v>
      </c>
      <c r="AA21" s="554"/>
      <c r="AB21" s="554"/>
    </row>
    <row r="22" spans="1:28" ht="101.25">
      <c r="A22" s="1152"/>
      <c r="B22" s="1152"/>
      <c r="C22" s="1152"/>
      <c r="D22" s="1152"/>
      <c r="E22" s="1152">
        <v>1</v>
      </c>
      <c r="F22" s="814"/>
      <c r="G22" s="814"/>
      <c r="H22" s="812">
        <v>1</v>
      </c>
      <c r="I22" s="1152">
        <v>1</v>
      </c>
      <c r="J22" s="814"/>
      <c r="K22" s="819"/>
      <c r="L22" s="558" t="str">
        <f>mergeValue(A22) &amp;"."&amp; mergeValue(B22)&amp;"."&amp; mergeValue(C22)&amp;"."&amp; mergeValue(D22)&amp;"."&amp; mergeValue(E22)</f>
        <v>1.1.1.1.1</v>
      </c>
      <c r="M22" s="519" t="s">
        <v>8</v>
      </c>
      <c r="N22" s="611"/>
      <c r="O22" s="1154"/>
      <c r="P22" s="1154"/>
      <c r="Q22" s="1154"/>
      <c r="R22" s="1154"/>
      <c r="S22" s="1154"/>
      <c r="T22" s="1154"/>
      <c r="U22" s="1154"/>
      <c r="V22" s="1154"/>
      <c r="W22" s="595" t="s">
        <v>617</v>
      </c>
      <c r="Y22" s="554"/>
      <c r="Z22" s="554" t="str">
        <f t="shared" si="0"/>
        <v>Схема подключения теплопотребляющей установки к коллектору источника тепловой энергии</v>
      </c>
      <c r="AA22" s="554"/>
      <c r="AB22" s="554"/>
    </row>
    <row r="23" spans="1:28" ht="90">
      <c r="A23" s="1152"/>
      <c r="B23" s="1152"/>
      <c r="C23" s="1152"/>
      <c r="D23" s="1152"/>
      <c r="E23" s="1152"/>
      <c r="F23" s="1152">
        <v>1</v>
      </c>
      <c r="G23" s="812"/>
      <c r="H23" s="812"/>
      <c r="I23" s="1152"/>
      <c r="J23" s="1152">
        <v>1</v>
      </c>
      <c r="K23" s="820"/>
      <c r="L23" s="558" t="str">
        <f>mergeValue(A23) &amp;"."&amp; mergeValue(B23)&amp;"."&amp; mergeValue(C23)&amp;"."&amp; mergeValue(D23)&amp;"."&amp; mergeValue(E23)&amp;"."&amp; mergeValue(F23)</f>
        <v>1.1.1.1.1.1</v>
      </c>
      <c r="M23" s="520" t="s">
        <v>9</v>
      </c>
      <c r="N23" s="611"/>
      <c r="O23" s="1155"/>
      <c r="P23" s="1156"/>
      <c r="Q23" s="1156"/>
      <c r="R23" s="1156"/>
      <c r="S23" s="1156"/>
      <c r="T23" s="1156"/>
      <c r="U23" s="1156"/>
      <c r="V23" s="1157"/>
      <c r="W23" s="595" t="s">
        <v>615</v>
      </c>
      <c r="Y23" s="554"/>
      <c r="Z23" s="554" t="str">
        <f t="shared" si="0"/>
        <v>Группа потребителей</v>
      </c>
      <c r="AA23" s="554"/>
      <c r="AB23" s="554"/>
    </row>
    <row r="24" spans="1:28" ht="189" customHeight="1">
      <c r="A24" s="1152"/>
      <c r="B24" s="1152"/>
      <c r="C24" s="1152"/>
      <c r="D24" s="1152"/>
      <c r="E24" s="1152"/>
      <c r="F24" s="1152"/>
      <c r="G24" s="812">
        <v>1</v>
      </c>
      <c r="H24" s="812"/>
      <c r="I24" s="1152"/>
      <c r="J24" s="1152"/>
      <c r="K24" s="820">
        <v>1</v>
      </c>
      <c r="L24" s="558" t="str">
        <f>mergeValue(A24) &amp;"."&amp; mergeValue(B24)&amp;"."&amp; mergeValue(C24)&amp;"."&amp; mergeValue(D24)&amp;"."&amp; mergeValue(E24)&amp;"."&amp; mergeValue(F24)&amp;"."&amp; mergeValue(G24)</f>
        <v>1.1.1.1.1.1.1</v>
      </c>
      <c r="M24" s="1034"/>
      <c r="N24" s="611"/>
      <c r="O24" s="527"/>
      <c r="P24" s="527"/>
      <c r="Q24" s="1059"/>
      <c r="R24" s="1158"/>
      <c r="S24" s="1159" t="s">
        <v>81</v>
      </c>
      <c r="T24" s="1158"/>
      <c r="U24" s="1159" t="s">
        <v>82</v>
      </c>
      <c r="V24" s="527"/>
      <c r="W24" s="1169" t="s">
        <v>634</v>
      </c>
      <c r="X24" s="550" t="str">
        <f>strCheckDate(O25:V25)</f>
        <v/>
      </c>
      <c r="Y24" s="554"/>
      <c r="Z24" s="554" t="str">
        <f t="shared" si="0"/>
        <v/>
      </c>
      <c r="AA24" s="554"/>
      <c r="AB24" s="554"/>
    </row>
    <row r="25" spans="1:28" ht="11.25" hidden="1" customHeight="1">
      <c r="A25" s="1152"/>
      <c r="B25" s="1152"/>
      <c r="C25" s="1152"/>
      <c r="D25" s="1152"/>
      <c r="E25" s="1152"/>
      <c r="F25" s="1152"/>
      <c r="G25" s="812"/>
      <c r="H25" s="812"/>
      <c r="I25" s="1152"/>
      <c r="J25" s="1152"/>
      <c r="K25" s="820"/>
      <c r="L25" s="565"/>
      <c r="M25" s="611"/>
      <c r="N25" s="611"/>
      <c r="O25" s="527"/>
      <c r="P25" s="527"/>
      <c r="Q25" s="549" t="str">
        <f>R24 &amp; "-" &amp; T24</f>
        <v>-</v>
      </c>
      <c r="R25" s="1158"/>
      <c r="S25" s="1159"/>
      <c r="T25" s="1158"/>
      <c r="U25" s="1159"/>
      <c r="V25" s="527"/>
      <c r="W25" s="1170"/>
      <c r="Y25" s="554"/>
      <c r="Z25" s="554" t="str">
        <f t="shared" si="0"/>
        <v/>
      </c>
      <c r="AA25" s="554"/>
      <c r="AB25" s="554"/>
    </row>
    <row r="26" spans="1:28" ht="15" customHeight="1">
      <c r="A26" s="1152"/>
      <c r="B26" s="1152"/>
      <c r="C26" s="1152"/>
      <c r="D26" s="1152"/>
      <c r="E26" s="1152"/>
      <c r="F26" s="1152"/>
      <c r="G26" s="814"/>
      <c r="H26" s="812"/>
      <c r="I26" s="1152"/>
      <c r="J26" s="1152"/>
      <c r="K26" s="819"/>
      <c r="L26" s="503"/>
      <c r="M26" s="522" t="s">
        <v>24</v>
      </c>
      <c r="N26" s="529"/>
      <c r="O26" s="529"/>
      <c r="P26" s="529"/>
      <c r="Q26" s="529"/>
      <c r="R26" s="529"/>
      <c r="S26" s="529"/>
      <c r="T26" s="529"/>
      <c r="U26" s="529"/>
      <c r="V26" s="525"/>
      <c r="W26" s="1171"/>
      <c r="Y26" s="554"/>
      <c r="Z26" s="554" t="str">
        <f t="shared" si="0"/>
        <v>Добавить вид теплоносителя (параметры теплоносителя)</v>
      </c>
      <c r="AA26" s="554"/>
      <c r="AB26" s="554"/>
    </row>
    <row r="27" spans="1:28" ht="15" customHeight="1">
      <c r="A27" s="1152"/>
      <c r="B27" s="1152"/>
      <c r="C27" s="1152"/>
      <c r="D27" s="1152"/>
      <c r="E27" s="1152"/>
      <c r="F27" s="814"/>
      <c r="G27" s="814"/>
      <c r="H27" s="812"/>
      <c r="I27" s="1152"/>
      <c r="J27" s="814"/>
      <c r="K27" s="819"/>
      <c r="L27" s="503"/>
      <c r="M27" s="521" t="s">
        <v>10</v>
      </c>
      <c r="N27" s="529"/>
      <c r="O27" s="529"/>
      <c r="P27" s="529"/>
      <c r="Q27" s="529"/>
      <c r="R27" s="529"/>
      <c r="S27" s="529"/>
      <c r="T27" s="529"/>
      <c r="U27" s="528"/>
      <c r="V27" s="529"/>
      <c r="W27" s="630"/>
      <c r="Y27" s="554"/>
      <c r="Z27" s="554" t="str">
        <f t="shared" si="0"/>
        <v>Добавить группу потребителей</v>
      </c>
      <c r="AA27" s="554"/>
      <c r="AB27" s="554"/>
    </row>
    <row r="28" spans="1:28" ht="15" customHeight="1">
      <c r="A28" s="1152"/>
      <c r="B28" s="1152"/>
      <c r="C28" s="1152"/>
      <c r="D28" s="1152"/>
      <c r="E28" s="818"/>
      <c r="F28" s="814"/>
      <c r="G28" s="814"/>
      <c r="H28" s="814"/>
      <c r="I28" s="810"/>
      <c r="J28" s="807"/>
      <c r="K28" s="817"/>
      <c r="L28" s="503"/>
      <c r="M28" s="516" t="s">
        <v>11</v>
      </c>
      <c r="N28" s="529"/>
      <c r="O28" s="529"/>
      <c r="P28" s="529"/>
      <c r="Q28" s="529"/>
      <c r="R28" s="529"/>
      <c r="S28" s="529"/>
      <c r="T28" s="529"/>
      <c r="U28" s="528"/>
      <c r="V28" s="529"/>
      <c r="W28" s="630"/>
      <c r="Y28" s="554"/>
      <c r="Z28" s="554" t="str">
        <f t="shared" si="0"/>
        <v>Добавить схему подключения</v>
      </c>
      <c r="AA28" s="554"/>
      <c r="AB28" s="554"/>
    </row>
    <row r="29" spans="1:28" ht="15" customHeight="1">
      <c r="A29" s="1152"/>
      <c r="B29" s="1152"/>
      <c r="C29" s="1152"/>
      <c r="D29" s="818"/>
      <c r="E29" s="818"/>
      <c r="F29" s="814"/>
      <c r="G29" s="814"/>
      <c r="H29" s="814"/>
      <c r="I29" s="810"/>
      <c r="J29" s="807"/>
      <c r="K29" s="817"/>
      <c r="L29" s="503"/>
      <c r="M29" s="515" t="s">
        <v>16</v>
      </c>
      <c r="N29" s="529"/>
      <c r="O29" s="529"/>
      <c r="P29" s="529"/>
      <c r="Q29" s="529"/>
      <c r="R29" s="529"/>
      <c r="S29" s="529"/>
      <c r="T29" s="529"/>
      <c r="U29" s="528"/>
      <c r="V29" s="529"/>
      <c r="W29" s="630"/>
      <c r="Y29" s="554"/>
      <c r="Z29" s="554" t="str">
        <f t="shared" si="0"/>
        <v>Добавить источник тепловой энергии</v>
      </c>
      <c r="AA29" s="554"/>
      <c r="AB29" s="554"/>
    </row>
    <row r="30" spans="1:28" ht="15" customHeight="1">
      <c r="A30" s="1152"/>
      <c r="B30" s="1152"/>
      <c r="C30" s="818"/>
      <c r="D30" s="818"/>
      <c r="E30" s="818"/>
      <c r="F30" s="818"/>
      <c r="G30" s="823"/>
      <c r="H30" s="810"/>
      <c r="I30" s="821"/>
      <c r="J30" s="807"/>
      <c r="K30" s="822"/>
      <c r="L30" s="503"/>
      <c r="M30" s="514" t="s">
        <v>17</v>
      </c>
      <c r="N30" s="529"/>
      <c r="O30" s="529"/>
      <c r="P30" s="529"/>
      <c r="Q30" s="529"/>
      <c r="R30" s="529"/>
      <c r="S30" s="529"/>
      <c r="T30" s="529"/>
      <c r="U30" s="528"/>
      <c r="V30" s="529"/>
      <c r="W30" s="630"/>
      <c r="Y30" s="554"/>
      <c r="Z30" s="554" t="str">
        <f t="shared" si="0"/>
        <v>Добавить наименование системы теплоснабжения</v>
      </c>
      <c r="AA30" s="554"/>
      <c r="AB30" s="554"/>
    </row>
    <row r="31" spans="1:28" ht="15" customHeight="1">
      <c r="A31" s="1152"/>
      <c r="B31" s="818"/>
      <c r="C31" s="818"/>
      <c r="D31" s="818"/>
      <c r="E31" s="818"/>
      <c r="F31" s="818"/>
      <c r="G31" s="823"/>
      <c r="H31" s="810"/>
      <c r="I31" s="810"/>
      <c r="J31" s="807"/>
      <c r="K31" s="817"/>
      <c r="L31" s="503"/>
      <c r="M31" s="523" t="s">
        <v>18</v>
      </c>
      <c r="N31" s="529"/>
      <c r="O31" s="529"/>
      <c r="P31" s="529"/>
      <c r="Q31" s="529"/>
      <c r="R31" s="529"/>
      <c r="S31" s="529"/>
      <c r="T31" s="529"/>
      <c r="U31" s="528"/>
      <c r="V31" s="529"/>
      <c r="W31" s="630"/>
      <c r="Y31" s="554"/>
      <c r="Z31" s="554" t="str">
        <f t="shared" si="0"/>
        <v>Добавить территорию действия тарифа</v>
      </c>
      <c r="AA31" s="554"/>
      <c r="AB31" s="554"/>
    </row>
    <row r="32" spans="1:28" s="487" customFormat="1" ht="15" customHeight="1">
      <c r="A32" s="806"/>
      <c r="B32" s="806"/>
      <c r="C32" s="806"/>
      <c r="D32" s="806"/>
      <c r="E32" s="806"/>
      <c r="F32" s="806"/>
      <c r="G32" s="806"/>
      <c r="H32" s="806"/>
      <c r="I32" s="806"/>
      <c r="J32" s="806"/>
      <c r="K32" s="806"/>
      <c r="L32" s="457"/>
      <c r="M32" s="530" t="s">
        <v>294</v>
      </c>
      <c r="N32" s="529"/>
      <c r="O32" s="529"/>
      <c r="P32" s="529"/>
      <c r="Q32" s="529"/>
      <c r="R32" s="529"/>
      <c r="S32" s="529"/>
      <c r="T32" s="529"/>
      <c r="U32" s="528"/>
      <c r="V32" s="529"/>
      <c r="W32" s="630"/>
      <c r="X32" s="552"/>
      <c r="Y32" s="552"/>
      <c r="Z32" s="552"/>
      <c r="AA32" s="552"/>
      <c r="AB32" s="552"/>
    </row>
    <row r="33" spans="1:28" ht="11.25">
      <c r="A33" s="488"/>
      <c r="B33" s="488"/>
      <c r="C33" s="488"/>
      <c r="D33" s="488"/>
      <c r="E33" s="488"/>
      <c r="F33" s="488"/>
      <c r="G33" s="488"/>
      <c r="H33" s="488"/>
      <c r="I33" s="488"/>
      <c r="J33" s="488"/>
      <c r="K33" s="488"/>
      <c r="X33" s="488"/>
      <c r="Y33" s="488"/>
      <c r="Z33" s="488"/>
      <c r="AA33" s="488"/>
      <c r="AB33" s="488"/>
    </row>
    <row r="34" spans="1:28" ht="89.25" customHeight="1">
      <c r="L34" s="1">
        <v>1</v>
      </c>
      <c r="M34" s="1145" t="s">
        <v>611</v>
      </c>
      <c r="N34" s="1145"/>
      <c r="O34" s="1145"/>
      <c r="P34" s="1145"/>
      <c r="Q34" s="1145"/>
      <c r="R34" s="1145"/>
      <c r="S34" s="1145"/>
      <c r="T34" s="1145"/>
      <c r="U34" s="1145"/>
      <c r="V34" s="1145"/>
      <c r="W34" s="1145"/>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185" hidden="1" customWidth="1"/>
    <col min="2" max="4" width="3.7109375" style="173" hidden="1" customWidth="1"/>
    <col min="5" max="5" width="3.7109375" style="61" customWidth="1"/>
    <col min="6" max="6" width="9.7109375" style="36" customWidth="1"/>
    <col min="7" max="7" width="37.7109375" style="36" customWidth="1"/>
    <col min="8" max="8" width="66.85546875" style="36" customWidth="1"/>
    <col min="9" max="9" width="115.7109375" style="36" customWidth="1"/>
    <col min="10" max="11" width="10.5703125" style="173"/>
    <col min="12" max="12" width="11.140625" style="173" customWidth="1"/>
    <col min="13" max="20" width="10.5703125" style="173"/>
    <col min="21" max="16384" width="10.5703125" style="36"/>
  </cols>
  <sheetData>
    <row r="1" spans="1:20" ht="3" customHeight="1">
      <c r="A1" s="185" t="s">
        <v>48</v>
      </c>
    </row>
    <row r="2" spans="1:20" ht="22.5">
      <c r="F2" s="1146" t="s">
        <v>473</v>
      </c>
      <c r="G2" s="1147"/>
      <c r="H2" s="1148"/>
      <c r="I2" s="404"/>
    </row>
    <row r="3" spans="1:20" ht="3" customHeight="1"/>
    <row r="4" spans="1:20" s="162" customFormat="1" ht="11.25">
      <c r="A4" s="184"/>
      <c r="B4" s="184"/>
      <c r="C4" s="184"/>
      <c r="D4" s="184"/>
      <c r="F4" s="1104" t="s">
        <v>436</v>
      </c>
      <c r="G4" s="1104"/>
      <c r="H4" s="1104"/>
      <c r="I4" s="1149" t="s">
        <v>437</v>
      </c>
      <c r="J4" s="184"/>
      <c r="K4" s="184"/>
      <c r="L4" s="184"/>
      <c r="M4" s="184"/>
      <c r="N4" s="184"/>
      <c r="O4" s="184"/>
      <c r="P4" s="184"/>
      <c r="Q4" s="184"/>
      <c r="R4" s="184"/>
      <c r="S4" s="184"/>
      <c r="T4" s="184"/>
    </row>
    <row r="5" spans="1:20" s="162" customFormat="1" ht="11.25" customHeight="1">
      <c r="A5" s="184"/>
      <c r="B5" s="184"/>
      <c r="C5" s="184"/>
      <c r="D5" s="184"/>
      <c r="F5" s="288" t="s">
        <v>88</v>
      </c>
      <c r="G5" s="306" t="s">
        <v>439</v>
      </c>
      <c r="H5" s="287" t="s">
        <v>424</v>
      </c>
      <c r="I5" s="1149"/>
      <c r="J5" s="184"/>
      <c r="K5" s="184"/>
      <c r="L5" s="184"/>
      <c r="M5" s="184"/>
      <c r="N5" s="184"/>
      <c r="O5" s="184"/>
      <c r="P5" s="184"/>
      <c r="Q5" s="184"/>
      <c r="R5" s="184"/>
      <c r="S5" s="184"/>
      <c r="T5" s="184"/>
    </row>
    <row r="6" spans="1:20" s="162" customFormat="1" ht="12" customHeight="1">
      <c r="A6" s="184"/>
      <c r="B6" s="184"/>
      <c r="C6" s="184"/>
      <c r="D6" s="184"/>
      <c r="F6" s="289" t="s">
        <v>89</v>
      </c>
      <c r="G6" s="291">
        <v>2</v>
      </c>
      <c r="H6" s="292">
        <v>3</v>
      </c>
      <c r="I6" s="290">
        <v>4</v>
      </c>
      <c r="J6" s="184">
        <v>4</v>
      </c>
      <c r="K6" s="184"/>
      <c r="L6" s="184"/>
      <c r="M6" s="184"/>
      <c r="N6" s="184"/>
      <c r="O6" s="184"/>
      <c r="P6" s="184"/>
      <c r="Q6" s="184"/>
      <c r="R6" s="184"/>
      <c r="S6" s="184"/>
      <c r="T6" s="184"/>
    </row>
    <row r="7" spans="1:20" s="162" customFormat="1" ht="18.75">
      <c r="A7" s="184"/>
      <c r="B7" s="184"/>
      <c r="C7" s="184"/>
      <c r="D7" s="184"/>
      <c r="F7" s="304">
        <v>1</v>
      </c>
      <c r="G7" s="386" t="s">
        <v>474</v>
      </c>
      <c r="H7" s="286" t="str">
        <f>IF(dateCh="","",dateCh)</f>
        <v>27.11.2020</v>
      </c>
      <c r="I7" s="167" t="s">
        <v>475</v>
      </c>
      <c r="J7" s="303"/>
      <c r="K7" s="184"/>
      <c r="L7" s="184"/>
      <c r="M7" s="184"/>
      <c r="N7" s="184"/>
      <c r="O7" s="184"/>
      <c r="P7" s="184"/>
      <c r="Q7" s="184"/>
      <c r="R7" s="184"/>
      <c r="S7" s="184"/>
      <c r="T7" s="184"/>
    </row>
    <row r="8" spans="1:20" s="162" customFormat="1" ht="45">
      <c r="A8" s="1150">
        <v>1</v>
      </c>
      <c r="B8" s="184"/>
      <c r="C8" s="184"/>
      <c r="D8" s="184"/>
      <c r="F8" s="304" t="str">
        <f>"2." &amp;mergeValue(A8)</f>
        <v>2.1</v>
      </c>
      <c r="G8" s="386" t="s">
        <v>476</v>
      </c>
      <c r="H8" s="286"/>
      <c r="I8" s="167" t="s">
        <v>569</v>
      </c>
      <c r="J8" s="303"/>
      <c r="K8" s="184"/>
      <c r="L8" s="184"/>
      <c r="M8" s="184"/>
      <c r="N8" s="184"/>
      <c r="O8" s="184"/>
      <c r="P8" s="184"/>
      <c r="Q8" s="184"/>
      <c r="R8" s="184"/>
      <c r="S8" s="184"/>
      <c r="T8" s="184"/>
    </row>
    <row r="9" spans="1:20" s="162" customFormat="1" ht="22.5">
      <c r="A9" s="1150"/>
      <c r="B9" s="184"/>
      <c r="C9" s="184"/>
      <c r="D9" s="184"/>
      <c r="F9" s="304" t="str">
        <f>"3." &amp;mergeValue(A9)</f>
        <v>3.1</v>
      </c>
      <c r="G9" s="386" t="s">
        <v>477</v>
      </c>
      <c r="H9" s="286"/>
      <c r="I9" s="167" t="s">
        <v>568</v>
      </c>
      <c r="J9" s="303"/>
      <c r="K9" s="184"/>
      <c r="L9" s="184"/>
      <c r="M9" s="184"/>
      <c r="N9" s="184"/>
      <c r="O9" s="184"/>
      <c r="P9" s="184"/>
      <c r="Q9" s="184"/>
      <c r="R9" s="184"/>
      <c r="S9" s="184"/>
      <c r="T9" s="184"/>
    </row>
    <row r="10" spans="1:20" s="162" customFormat="1" ht="22.5">
      <c r="A10" s="1150"/>
      <c r="B10" s="184"/>
      <c r="C10" s="184"/>
      <c r="D10" s="184"/>
      <c r="F10" s="304" t="str">
        <f>"4."&amp;mergeValue(A10)</f>
        <v>4.1</v>
      </c>
      <c r="G10" s="386" t="s">
        <v>478</v>
      </c>
      <c r="H10" s="287" t="s">
        <v>440</v>
      </c>
      <c r="I10" s="167"/>
      <c r="J10" s="303"/>
      <c r="K10" s="184"/>
      <c r="L10" s="184"/>
      <c r="M10" s="184"/>
      <c r="N10" s="184"/>
      <c r="O10" s="184"/>
      <c r="P10" s="184"/>
      <c r="Q10" s="184"/>
      <c r="R10" s="184"/>
      <c r="S10" s="184"/>
      <c r="T10" s="184"/>
    </row>
    <row r="11" spans="1:20" s="162" customFormat="1" ht="18.75">
      <c r="A11" s="1150"/>
      <c r="B11" s="1150">
        <v>1</v>
      </c>
      <c r="C11" s="313"/>
      <c r="D11" s="313"/>
      <c r="F11" s="304" t="str">
        <f>"4."&amp;mergeValue(A11) &amp;"."&amp;mergeValue(B11)</f>
        <v>4.1.1</v>
      </c>
      <c r="G11" s="293" t="s">
        <v>571</v>
      </c>
      <c r="H11" s="286" t="str">
        <f>IF(region_name="","",region_name)</f>
        <v>Ханты-Мансийский автономный округ</v>
      </c>
      <c r="I11" s="167" t="s">
        <v>481</v>
      </c>
      <c r="J11" s="303"/>
      <c r="K11" s="184"/>
      <c r="L11" s="184"/>
      <c r="M11" s="184"/>
      <c r="N11" s="184"/>
      <c r="O11" s="184"/>
      <c r="P11" s="184"/>
      <c r="Q11" s="184"/>
      <c r="R11" s="184"/>
      <c r="S11" s="184"/>
      <c r="T11" s="184"/>
    </row>
    <row r="12" spans="1:20" s="162" customFormat="1" ht="22.5">
      <c r="A12" s="1150"/>
      <c r="B12" s="1150"/>
      <c r="C12" s="1150">
        <v>1</v>
      </c>
      <c r="D12" s="313"/>
      <c r="F12" s="304" t="str">
        <f>"4."&amp;mergeValue(A12) &amp;"."&amp;mergeValue(B12)&amp;"."&amp;mergeValue(C12)</f>
        <v>4.1.1.1</v>
      </c>
      <c r="G12" s="310" t="s">
        <v>479</v>
      </c>
      <c r="H12" s="286"/>
      <c r="I12" s="167" t="s">
        <v>482</v>
      </c>
      <c r="J12" s="303"/>
      <c r="K12" s="184"/>
      <c r="L12" s="184"/>
      <c r="M12" s="184"/>
      <c r="N12" s="184"/>
      <c r="O12" s="184"/>
      <c r="P12" s="184"/>
      <c r="Q12" s="184"/>
      <c r="R12" s="184"/>
      <c r="S12" s="184"/>
      <c r="T12" s="184"/>
    </row>
    <row r="13" spans="1:20" s="162" customFormat="1" ht="39" customHeight="1">
      <c r="A13" s="1150"/>
      <c r="B13" s="1150"/>
      <c r="C13" s="1150"/>
      <c r="D13" s="313">
        <v>1</v>
      </c>
      <c r="F13" s="304" t="str">
        <f>"4."&amp;mergeValue(A13) &amp;"."&amp;mergeValue(B13)&amp;"."&amp;mergeValue(C13)&amp;"."&amp;mergeValue(D13)</f>
        <v>4.1.1.1.1</v>
      </c>
      <c r="G13" s="389" t="s">
        <v>480</v>
      </c>
      <c r="H13" s="286"/>
      <c r="I13" s="1151" t="s">
        <v>570</v>
      </c>
      <c r="J13" s="303"/>
      <c r="K13" s="184"/>
      <c r="L13" s="184"/>
      <c r="M13" s="184"/>
      <c r="N13" s="184"/>
      <c r="O13" s="184"/>
      <c r="P13" s="184"/>
      <c r="Q13" s="184"/>
      <c r="R13" s="184"/>
      <c r="S13" s="184"/>
      <c r="T13" s="184"/>
    </row>
    <row r="14" spans="1:20" s="162" customFormat="1" ht="18.75">
      <c r="A14" s="1150"/>
      <c r="B14" s="1150"/>
      <c r="C14" s="1150"/>
      <c r="D14" s="313"/>
      <c r="F14" s="307"/>
      <c r="G14" s="122" t="s">
        <v>3</v>
      </c>
      <c r="H14" s="312"/>
      <c r="I14" s="1151"/>
      <c r="J14" s="303"/>
      <c r="K14" s="184"/>
      <c r="L14" s="184"/>
      <c r="M14" s="184"/>
      <c r="N14" s="184"/>
      <c r="O14" s="184"/>
      <c r="P14" s="184"/>
      <c r="Q14" s="184"/>
      <c r="R14" s="184"/>
      <c r="S14" s="184"/>
      <c r="T14" s="184"/>
    </row>
    <row r="15" spans="1:20" s="162" customFormat="1" ht="18.75">
      <c r="A15" s="1150"/>
      <c r="B15" s="1150"/>
      <c r="C15" s="313"/>
      <c r="D15" s="313"/>
      <c r="F15" s="390"/>
      <c r="G15" s="166" t="s">
        <v>385</v>
      </c>
      <c r="H15" s="391"/>
      <c r="I15" s="392"/>
      <c r="J15" s="303"/>
      <c r="K15" s="184"/>
      <c r="L15" s="184"/>
      <c r="M15" s="184"/>
      <c r="N15" s="184"/>
      <c r="O15" s="184"/>
      <c r="P15" s="184"/>
      <c r="Q15" s="184"/>
      <c r="R15" s="184"/>
      <c r="S15" s="184"/>
      <c r="T15" s="184"/>
    </row>
    <row r="16" spans="1:20" s="162" customFormat="1" ht="18.75">
      <c r="A16" s="1150"/>
      <c r="B16" s="184"/>
      <c r="C16" s="184"/>
      <c r="D16" s="184"/>
      <c r="F16" s="307"/>
      <c r="G16" s="127" t="s">
        <v>488</v>
      </c>
      <c r="H16" s="308"/>
      <c r="I16" s="309"/>
      <c r="J16" s="303"/>
      <c r="K16" s="184"/>
      <c r="L16" s="184"/>
      <c r="M16" s="184"/>
      <c r="N16" s="184"/>
      <c r="O16" s="184"/>
      <c r="P16" s="184"/>
      <c r="Q16" s="184"/>
      <c r="R16" s="184"/>
      <c r="S16" s="184"/>
      <c r="T16" s="184"/>
    </row>
    <row r="17" spans="1:20" s="162" customFormat="1" ht="18.75">
      <c r="A17" s="184"/>
      <c r="B17" s="184"/>
      <c r="C17" s="184"/>
      <c r="D17" s="184"/>
      <c r="F17" s="307"/>
      <c r="G17" s="137" t="s">
        <v>487</v>
      </c>
      <c r="H17" s="308"/>
      <c r="I17" s="309"/>
      <c r="J17" s="303"/>
      <c r="K17" s="184"/>
      <c r="L17" s="184"/>
      <c r="M17" s="184"/>
      <c r="N17" s="184"/>
      <c r="O17" s="184"/>
      <c r="P17" s="184"/>
      <c r="Q17" s="184"/>
      <c r="R17" s="184"/>
      <c r="S17" s="184"/>
      <c r="T17" s="184"/>
    </row>
    <row r="18" spans="1:20" s="295" customFormat="1" ht="3" customHeight="1">
      <c r="A18" s="296"/>
      <c r="B18" s="296"/>
      <c r="C18" s="296"/>
      <c r="D18" s="296"/>
      <c r="F18" s="314"/>
      <c r="G18" s="315"/>
      <c r="H18" s="316"/>
      <c r="I18" s="317"/>
      <c r="J18" s="296"/>
      <c r="K18" s="296"/>
      <c r="L18" s="296"/>
      <c r="M18" s="296"/>
      <c r="N18" s="296"/>
      <c r="O18" s="296"/>
      <c r="P18" s="296"/>
      <c r="Q18" s="296"/>
      <c r="R18" s="296"/>
      <c r="S18" s="296"/>
      <c r="T18" s="296"/>
    </row>
    <row r="19" spans="1:20" s="295" customFormat="1" ht="15" customHeight="1">
      <c r="A19" s="296"/>
      <c r="B19" s="296"/>
      <c r="C19" s="296"/>
      <c r="D19" s="296"/>
      <c r="F19" s="294"/>
      <c r="G19" s="1145" t="s">
        <v>572</v>
      </c>
      <c r="H19" s="1145"/>
      <c r="I19" s="196"/>
      <c r="J19" s="296"/>
      <c r="K19" s="296"/>
      <c r="L19" s="296"/>
      <c r="M19" s="296"/>
      <c r="N19" s="296"/>
      <c r="O19" s="296"/>
      <c r="P19" s="296"/>
      <c r="Q19" s="296"/>
      <c r="R19" s="296"/>
      <c r="S19" s="296"/>
      <c r="T19" s="29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7</vt:i4>
      </vt:variant>
      <vt:variant>
        <vt:lpstr>Именованные диапазоны</vt:lpstr>
      </vt:variant>
      <vt:variant>
        <vt:i4>806</vt:i4>
      </vt:variant>
    </vt:vector>
  </HeadingPairs>
  <TitlesOfParts>
    <vt:vector size="813" baseType="lpstr">
      <vt:lpstr>Титульный</vt:lpstr>
      <vt:lpstr>Территории</vt:lpstr>
      <vt:lpstr>Перечень тарифов</vt:lpstr>
      <vt:lpstr>Форма 1.0.1 | Т-ТЭ | потр</vt:lpstr>
      <vt:lpstr>Форма 4.2.1 | Т-ТЭ | потр</vt:lpstr>
      <vt:lpstr>Форма 1.0.1 | Форма 4.8</vt:lpstr>
      <vt:lpstr>Форма 4.8</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VDET_END_DATE</vt:lpstr>
      <vt:lpstr>VDET_START_DATE</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user</cp:lastModifiedBy>
  <cp:lastPrinted>2013-08-29T08:11:20Z</cp:lastPrinted>
  <dcterms:created xsi:type="dcterms:W3CDTF">2004-05-21T07:18:45Z</dcterms:created>
  <dcterms:modified xsi:type="dcterms:W3CDTF">2020-12-09T09:08:38Z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