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xlsBook"/>
  <bookViews>
    <workbookView xWindow="0" yWindow="0" windowWidth="19440" windowHeight="11040" tabRatio="887" firstSheet="3" activeTab="15"/>
  </bookViews>
  <sheets>
    <sheet name="modList00" sheetId="624" state="veryHidden" r:id="rId1"/>
    <sheet name="Лог обновления" sheetId="429" state="veryHidden" r:id="rId2"/>
    <sheet name="Титульный" sheetId="437" r:id="rId3"/>
    <sheet name="Территории" sheetId="601" r:id="rId4"/>
    <sheet name="Перечень тарифов" sheetId="540" r:id="rId5"/>
    <sheet name="Форма 1.0.1 | Т-транс" sheetId="614" state="veryHidden" r:id="rId6"/>
    <sheet name="Форма 1.2 | Т-транс" sheetId="567" state="veryHidden" r:id="rId7"/>
    <sheet name="Форма 1.0.1 | Т-гор.вода" sheetId="616" r:id="rId8"/>
    <sheet name="Форма 1.2 | Т-гор.вода" sheetId="560" r:id="rId9"/>
    <sheet name="Форма 1.0.1 | Т-подкл(инд)" sheetId="617" state="veryHidden" r:id="rId10"/>
    <sheet name="Форма 1.3 | Т-подкл(инд)" sheetId="598" state="veryHidden" r:id="rId11"/>
    <sheet name="Форма 1.0.1 | Т-подкл" sheetId="618" state="veryHidden" r:id="rId12"/>
    <sheet name="Форма 1.3 | Т-подкл" sheetId="566" state="veryHidden" r:id="rId13"/>
    <sheet name="Форма 1.0.1 | Форма 1.8" sheetId="622" r:id="rId14"/>
    <sheet name="Форма 1.8" sheetId="608" r:id="rId15"/>
    <sheet name="Форма 1.0.1 | Форма 1.9" sheetId="625" r:id="rId16"/>
    <sheet name="Форма 1.9" sheetId="610" r:id="rId17"/>
    <sheet name="Форма 1.0.2" sheetId="550" state="veryHidden" r:id="rId18"/>
    <sheet name="Сведения об изменении" sheetId="568" r:id="rId19"/>
    <sheet name="modListTempFilter" sheetId="620" state="veryHidden" r:id="rId20"/>
    <sheet name="modCheckCyan" sheetId="612" state="veryHidden" r:id="rId21"/>
    <sheet name="REESTR_LINK" sheetId="602" state="veryHidden" r:id="rId22"/>
    <sheet name="REESTR_DS" sheetId="603" state="veryHidden" r:id="rId23"/>
    <sheet name="modHTTP" sheetId="604" state="veryHidden" r:id="rId24"/>
    <sheet name="modfrmRezimChoose" sheetId="609" state="veryHidden" r:id="rId25"/>
    <sheet name="modSheetMain" sheetId="599" state="veryHidden" r:id="rId26"/>
    <sheet name="REESTR_VT" sheetId="577" state="veryHidden" r:id="rId27"/>
    <sheet name="REESTR_VED" sheetId="579" state="veryHidden" r:id="rId28"/>
    <sheet name="modfrmReestrObj" sheetId="570" state="veryHidden" r:id="rId29"/>
    <sheet name="AllSheetsInThisWorkbook" sheetId="389" state="veryHidden" r:id="rId30"/>
    <sheet name="et_union_vert" sheetId="521" state="veryHidden" r:id="rId31"/>
    <sheet name="modInstruction" sheetId="605" state="veryHidden" r:id="rId32"/>
    <sheet name="modRegion" sheetId="528" state="veryHidden" r:id="rId33"/>
    <sheet name="modReestr" sheetId="433" state="veryHidden" r:id="rId34"/>
    <sheet name="modfrmReestr" sheetId="434" state="veryHidden" r:id="rId35"/>
    <sheet name="modUpdTemplMain" sheetId="424" state="veryHidden" r:id="rId36"/>
    <sheet name="REESTR_ORG" sheetId="390" state="veryHidden" r:id="rId37"/>
    <sheet name="modClassifierValidate" sheetId="400" state="veryHidden" r:id="rId38"/>
    <sheet name="modProv" sheetId="520" state="veryHidden" r:id="rId39"/>
    <sheet name="modHyp" sheetId="398" state="veryHidden" r:id="rId40"/>
    <sheet name="modServiceModule" sheetId="594" state="veryHidden" r:id="rId41"/>
    <sheet name="modList01" sheetId="551" state="veryHidden" r:id="rId42"/>
    <sheet name="modList02" sheetId="504" state="veryHidden" r:id="rId43"/>
    <sheet name="modList03" sheetId="549" state="veryHidden" r:id="rId44"/>
    <sheet name="REESTR_MO_FILTER" sheetId="621" state="veryHidden" r:id="rId45"/>
    <sheet name="REESTR_MO" sheetId="518" state="veryHidden" r:id="rId46"/>
    <sheet name="et_union_hor" sheetId="471" state="veryHidden" r:id="rId47"/>
    <sheet name="TEHSHEET" sheetId="205" state="veryHidden" r:id="rId48"/>
    <sheet name="modInfo" sheetId="513" state="veryHidden" r:id="rId49"/>
    <sheet name="modList05" sheetId="619" state="veryHidden" r:id="rId50"/>
    <sheet name="modList06" sheetId="553" state="veryHidden" r:id="rId51"/>
    <sheet name="modList07" sheetId="569" state="veryHidden" r:id="rId52"/>
    <sheet name="modList11" sheetId="539" state="veryHidden" r:id="rId53"/>
    <sheet name="modList12" sheetId="611" state="veryHidden" r:id="rId54"/>
    <sheet name="modfrmDateChoose" sheetId="517" state="veryHidden" r:id="rId55"/>
    <sheet name="modComm" sheetId="514" state="veryHidden" r:id="rId56"/>
    <sheet name="modThisWorkbook" sheetId="511" state="veryHidden" r:id="rId57"/>
    <sheet name="modfrmReestrMR" sheetId="519" state="veryHidden" r:id="rId58"/>
    <sheet name="modfrmCheckUpdates" sheetId="512" state="veryHidden" r:id="rId59"/>
  </sheets>
  <externalReferences>
    <externalReference r:id="rId60"/>
  </externalReferences>
  <definedNames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1.3 | Т-подкл'!$M$28</definedName>
    <definedName name="add_CT_2">'Форма 1.2 | Т-транс'!$M$28</definedName>
    <definedName name="add_CT_9">'Форма 1.3 | Т-подкл(инд)'!$M$28</definedName>
    <definedName name="add_MO_10">'Форма 1.3 | Т-подкл'!$M$29</definedName>
    <definedName name="add_MO_2">'Форма 1.2 | Т-транс'!$M$29</definedName>
    <definedName name="add_MO_9">'Форма 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1.2 | Т-гор.вода'!$M$25</definedName>
    <definedName name="add_Rate_10">'Форма 1.3 | Т-подкл'!$M$30</definedName>
    <definedName name="add_Rate_2">'Форма 1.2 | Т-транс'!$M$30</definedName>
    <definedName name="add_Rate_9">'Форма 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1.2 | Т-транс'!$M$27</definedName>
    <definedName name="add_Warm_5">'Форма 1.2 | Т-гор.вода'!$M$38</definedName>
    <definedName name="anscount" hidden="1">1</definedName>
    <definedName name="apr_10">'Форма 1.3 | Т-подкл'!$AC$7:$AI$12</definedName>
    <definedName name="apr_2">'Форма 1.2 | Т-транс'!$O$8:$T$11</definedName>
    <definedName name="apr_9">'Форма 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1.3 | Т-подкл'!$M$19:$AL$30</definedName>
    <definedName name="checkCell_List06_10_double_date">'Форма 1.3 | Т-подкл'!$AM$19:$AM$30</definedName>
    <definedName name="checkCell_List06_10_plata1">'Форма 1.3 | Т-подкл'!$AC$15:$AD$30</definedName>
    <definedName name="checkCell_List06_10_plata2">'Форма 1.3 | Т-подкл'!$AE$15:$AF$30</definedName>
    <definedName name="checkCell_List06_10_unique">'Форма 1.3 | Т-подкл'!$AN$19:$AN$30</definedName>
    <definedName name="checkCell_List06_2">'Форма 1.2 | Т-транс'!$M$18:$W$30</definedName>
    <definedName name="checkCell_List06_2_double_date">'Форма 1.2 | Т-транс'!$X$18:$X$30</definedName>
    <definedName name="checkCell_List06_2_unique_t">'Форма 1.2 | Т-транс'!$M$18:$M$30</definedName>
    <definedName name="checkCell_List06_2_unique_t1">'Форма 1.2 | Т-транс'!$Y$18:$Y$30</definedName>
    <definedName name="checkCell_List06_5">'Форма 1.2 | Т-гор.вода'!$M$18:$EZ$38</definedName>
    <definedName name="checkCell_List06_5_double_date">'Форма 1.2 | Т-гор.вода'!$FA$18:$FA$38</definedName>
    <definedName name="checkCell_List06_5_OneR">'Форма 1.2 | Т-гор.вода'!$P$15:$R$38</definedName>
    <definedName name="checkCell_List06_5_OneR_1c">'Форма 1.2 | Т-гор.вода'!$P$15:$P$38</definedName>
    <definedName name="checkCell_List06_5_OneR_2c">'Форма 1.2 | Т-гор.вода'!$Q$15:$R$38</definedName>
    <definedName name="checkCell_List06_5_TwoR">'Форма 1.2 | Т-гор.вода'!$S$15:$W$38</definedName>
    <definedName name="checkCell_List06_5_TwoR_1c">'Форма 1.2 | Т-гор.вода'!$S$15:$T$38</definedName>
    <definedName name="checkCell_List06_5_TwoR_2c">'Форма 1.2 | Т-гор.вода'!$U$15:$W$38</definedName>
    <definedName name="checkCell_List06_5_unique_t">'Форма 1.2 | Т-гор.вода'!$M$18:$M$38</definedName>
    <definedName name="checkCell_List06_5_unique_t1">'Форма 1.2 | Т-гор.вода'!$FB$18:$FB$38</definedName>
    <definedName name="checkCell_List06_9">'Форма 1.3 | Т-подкл(инд)'!$M$19:$AM$30</definedName>
    <definedName name="checkCell_List06_9_double_date">'Форма 1.3 | Т-подкл(инд)'!$AN$19:$AN$30</definedName>
    <definedName name="checkCell_List06_9_unique">'Форма 1.3 | Т-подкл(инд)'!$AO$19:$AO$30</definedName>
    <definedName name="checkCell_List07">'Сведения об изменении'!$D$11:$E$13</definedName>
    <definedName name="checkCell_List11">'Форма 1.8'!$D$10:$G$16</definedName>
    <definedName name="checkCells_List05_10">'Форма 1.0.1 | Т-подкл'!$F$7:$I$17</definedName>
    <definedName name="checkCells_List05_11">'Форма 1.0.1 | Форма 1.8'!$F$7:$I$13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#REF!</definedName>
    <definedName name="chkNoUpdatesValue">#REF!</definedName>
    <definedName name="code">#REF!</definedName>
    <definedName name="Component_comp">'Форма 1.2 | Т-гор.вода'!$O$23</definedName>
    <definedName name="connection_flag">Титульный!$F$36</definedName>
    <definedName name="CURRENT_DATE">TEHSHEET!$H$29</definedName>
    <definedName name="data_List11">'Форма 1.8'!$F$12:$G$16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1.8'!$H$9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et_union_hor!$O$92:$EY$96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et_union_hor!$EY$92:$EY$106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#REF!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1.3 | Т-подкл'!$L$5</definedName>
    <definedName name="header_2">'Форма 1.2 | Т-транс'!$L$5</definedName>
    <definedName name="header_5">'Форма 1.2 | Т-гор.вода'!$L$5</definedName>
    <definedName name="header_9">'Форма 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1.8'!$A$1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#REF!</definedName>
    <definedName name="Instr_2">#REF!</definedName>
    <definedName name="Instr_3">#REF!</definedName>
    <definedName name="Instr_4">#REF!</definedName>
    <definedName name="Instr_5">#REF!</definedName>
    <definedName name="Instr_6">#REF!</definedName>
    <definedName name="Instr_7">#REF!</definedName>
    <definedName name="Instr_8">#REF!</definedName>
    <definedName name="instr_hyp1">#REF!</definedName>
    <definedName name="instr_hyp2">#REF!</definedName>
    <definedName name="instr_hyp3">#REF!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1.3 | Т-подкл'!$12:$12</definedName>
    <definedName name="List06_10_flagDS">'Форма 1.3 | Т-подкл'!$Y$18:$Y$30</definedName>
    <definedName name="List06_10_flagTN">'Форма 1.3 | Т-подкл'!$Q$18:$T$30</definedName>
    <definedName name="List06_10_flagTS">'Форма 1.3 | Т-подкл'!$U$18:$X$30</definedName>
    <definedName name="List06_10_MC2">'Форма 1.3 | Т-подкл'!$AK$19:$AK$30</definedName>
    <definedName name="List06_10_note">'Форма 1.3 | Т-подкл'!$AL$19:$AL$30</definedName>
    <definedName name="List06_10_Period">'Форма 1.3 | Т-подкл'!$AC$19:$AJ$30</definedName>
    <definedName name="List06_10_pl">'Форма 1.3 | Т-подкл'!$11:$11</definedName>
    <definedName name="List06_10_region">'Форма 1.3 | Т-подкл'!$Q$22:$AB$24</definedName>
    <definedName name="List06_2_DP">'Форма 1.2 | Т-транс'!$11:$11</definedName>
    <definedName name="List06_2_MC">'Форма 1.2 | Т-транс'!$O$18:$O$30</definedName>
    <definedName name="List06_2_MC2">'Форма 1.2 | Т-транс'!$V$18:$V$30</definedName>
    <definedName name="List06_2_note">'Форма 1.2 | Т-транс'!$W$18:$W$30</definedName>
    <definedName name="List06_2_Period">'Форма 1.2 | Т-транс'!$O$18:$U$30</definedName>
    <definedName name="List06_5_1_changeColor">'Форма 1.2 | Т-гор.вода'!$O$23:$AB$25</definedName>
    <definedName name="List06_5_DP">'Форма 1.2 | Т-гор.вода'!$11:$11</definedName>
    <definedName name="List06_5_MC">'[1]Т-гор'!$O$18:$O$32</definedName>
    <definedName name="List06_5_MC2">'Форма 1.2 | Т-гор.вода'!$EY$18:$EY$38</definedName>
    <definedName name="List06_5_note">'Форма 1.2 | Т-гор.вода'!$EZ$18:$EZ$38</definedName>
    <definedName name="List06_5_Period">'Форма 1.2 | Т-гор.вода'!$O$18:$AB$38</definedName>
    <definedName name="List06_9_DP">'Форма 1.3 | Т-подкл(инд)'!$12:$12</definedName>
    <definedName name="List06_9_flagDS">'Форма 1.3 | Т-подкл(инд)'!$Z$18:$Z$30</definedName>
    <definedName name="List06_9_flagPN">'Форма 1.3 | Т-подкл(инд)'!$N$18:$N$30</definedName>
    <definedName name="List06_9_flagTN">'Форма 1.3 | Т-подкл(инд)'!$R$18:$U$30</definedName>
    <definedName name="List06_9_flagTS">'Форма 1.3 | Т-подкл(инд)'!$V$18:$Y$30</definedName>
    <definedName name="List06_9_MC2">'Форма 1.3 | Т-подкл(инд)'!$AL$19:$AL$30</definedName>
    <definedName name="List06_9_note">'Форма 1.3 | Т-подкл(инд)'!$AM$19:$AM$30</definedName>
    <definedName name="List06_9_Period">'Форма 1.3 | Т-подкл(инд)'!$AD$19:$AK$30</definedName>
    <definedName name="List06_9_pl">'Форма 1.3 | Т-подкл(инд)'!$11:$11</definedName>
    <definedName name="List06_9_region">'Форма 1.3 | Т-подкл(инд)'!$R$22:$AC$25</definedName>
    <definedName name="List11_GroundMaterials_1">'Форма 1.8'!$F$12:$F$16</definedName>
    <definedName name="List11_note">'Форма 1.8'!$G$10:$G$16</definedName>
    <definedName name="List12_Date">'Форма 1.9'!$G$11</definedName>
    <definedName name="List12_GroundMaterials_1">'Форма 1.9'!$H$11:$H$32</definedName>
    <definedName name="List12_note">'Форма 1.9'!$I$10:$I$32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1.2 | Т-транс'!$O$23</definedName>
    <definedName name="OneRates_5">'Форма 1.2 | Т-гор.вода'!$P$23:$R$23</definedName>
    <definedName name="OneRates_5_comp">'Форма 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1.8'!$E$12:$E$13</definedName>
    <definedName name="pCng_List11_2">'Форма 1.8'!$E$15:$E$16</definedName>
    <definedName name="pCng_List12_1">'Форма 1.9'!$E$15:$E$16</definedName>
    <definedName name="pCng_List12_2">'Форма 1.9'!$E$18:$E$19</definedName>
    <definedName name="pCng_List12_6">'Форма 1.9'!$E$31:$E$32</definedName>
    <definedName name="pDbl_List12_5">'Форма 1.9'!$G$28:$G$29</definedName>
    <definedName name="pDbl_List12_5_copy">'Форма 1.9'!$L$28:$L$29</definedName>
    <definedName name="pDbl_List12_5_copy2">'Форма 1.9'!$K$28:$K$29</definedName>
    <definedName name="pDel_Comm">#REF!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1.3 | Т-подкл'!$R$19:$R$30</definedName>
    <definedName name="pDel_List06_10_4">'Форма 1.3 | Т-подкл'!$V$19:$V$30</definedName>
    <definedName name="pDel_List06_10_5">'Форма 1.3 | Т-подкл'!$Z$19:$Z$30</definedName>
    <definedName name="pDel_List06_10_6">'Форма 1.3 | Т-подкл'!$K$19:$K$30</definedName>
    <definedName name="pDel_List06_10_7">'Форма 1.3 | Т-подкл'!$N$18:$N$30</definedName>
    <definedName name="pDel_List06_2_1">'Форма 1.2 | Т-транс'!$I$18:$K$30</definedName>
    <definedName name="pDel_List06_5_2">'Форма 1.2 | Т-гор.вода'!$H$18:$K$38</definedName>
    <definedName name="pDel_List06_9_3">'Форма 1.3 | Т-подкл(инд)'!$S$19:$S$30</definedName>
    <definedName name="pDel_List06_9_4">'Форма 1.3 | Т-подкл(инд)'!$W$19:$W$30</definedName>
    <definedName name="pDel_List06_9_5">'Форма 1.3 | Т-подкл(инд)'!$AA$19:$AA$30</definedName>
    <definedName name="pDel_List06_9_6">'Форма 1.3 | Т-подкл(инд)'!$K$19:$K$30</definedName>
    <definedName name="pDel_List06_9_7">'Форма 1.3 | Т-подкл(инд)'!$O$18:$O$30</definedName>
    <definedName name="pDel_List07">'Сведения об изменении'!$C$11:$C$13</definedName>
    <definedName name="pDel_List11_1">'Форма 1.8'!$C$12:$C$13</definedName>
    <definedName name="pDel_List11_2">'Форма 1.8'!$C$15:$C$16</definedName>
    <definedName name="pDel_List12_1">'Форма 1.9'!$C$15:$C$16</definedName>
    <definedName name="pDel_List12_2">'Форма 1.9'!$C$18:$C$19</definedName>
    <definedName name="pDel_List12_3">'Форма 1.9'!$C$22:$C$23</definedName>
    <definedName name="pDel_List12_4">'Форма 1.9'!$C$25:$C$26</definedName>
    <definedName name="pDel_List12_5">'Форма 1.9'!$C$28:$C$29</definedName>
    <definedName name="pDel_List12_6">'Форма 1.9'!$C$31:$C$32</definedName>
    <definedName name="periodEnd">Титульный!$F$12</definedName>
    <definedName name="periodStart">Титульный!$F$11</definedName>
    <definedName name="pIns_Comm">#REF!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1.3 | Т-подкл'!$AK$15:$AK$30</definedName>
    <definedName name="pIns_List06_2_Period">'Форма 1.2 | Т-транс'!$V$14:$V$30</definedName>
    <definedName name="pIns_List06_5_Period">'Форма 1.2 | Т-гор.вода'!$EY$18:$EY$38</definedName>
    <definedName name="pIns_List06_9_Period">'Форма 1.3 | Т-подкл(инд)'!$AL$19:$AL$30</definedName>
    <definedName name="pIns_List07">'Сведения об изменении'!$E$13</definedName>
    <definedName name="pIns_List11_1">'Форма 1.8'!$E$13</definedName>
    <definedName name="pIns_List11_2">'Форма 1.8'!$E$16</definedName>
    <definedName name="pIns_List12_1">'Форма 1.9'!$E$16</definedName>
    <definedName name="pIns_List12_2">'Форма 1.9'!$E$19</definedName>
    <definedName name="pIns_List12_3">'Форма 1.9'!$E$23</definedName>
    <definedName name="pIns_List12_4">'Форма 1.9'!$E$26</definedName>
    <definedName name="pIns_List12_5">'Форма 1.9'!$E$29</definedName>
    <definedName name="pIns_List12_6">'Форма 1.9'!$E$32</definedName>
    <definedName name="pVDel_List06_10">'Форма 1.3 | Т-подкл'!$13:$13</definedName>
    <definedName name="pVDel_List06_2">'Форма 1.2 | Т-транс'!$12:$12</definedName>
    <definedName name="pVDel_List06_5">'Форма 1.2 | Т-гор.вода'!$12:$12</definedName>
    <definedName name="pVDel_List06_9">'Форма 1.3 | Т-подкл(инд)'!$13:$13</definedName>
    <definedName name="QUARTER">TEHSHEET!$F$2:$F$5</definedName>
    <definedName name="REESTR_LINK_RANGE">REESTR_LINK!$A$2:$C$3</definedName>
    <definedName name="REESTR_ORG_RANGE">REESTR_ORG!$A$2:$J$73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1.2 | Т-транс'!$P$23:$Q$23</definedName>
    <definedName name="TwoRates_5">'Форма 1.2 | Т-гор.вода'!$S$23:$W$23</definedName>
    <definedName name="TwoRates_5_comp">'Форма 1.2 | Т-гор.вода'!$U$23:$W$23</definedName>
    <definedName name="UpdStatus">#REF!</definedName>
    <definedName name="VDET_END_DATE">TEHSHEET!$F$32</definedName>
    <definedName name="VDET_START_DATE">TEHSHEET!$E$32</definedName>
    <definedName name="version">#REF!</definedName>
    <definedName name="vid_teplnos_10">et_union_hor!$M$134</definedName>
    <definedName name="vid_teplnos_11">'Форма 1.2 | Т-гор.вода'!$M$23</definedName>
    <definedName name="vid_teplnos_12">et_union_hor!$M$82</definedName>
    <definedName name="vid_teplnos_2">'Форма 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25725"/>
</workbook>
</file>

<file path=xl/calcChain.xml><?xml version="1.0" encoding="utf-8"?>
<calcChain xmlns="http://schemas.openxmlformats.org/spreadsheetml/2006/main">
  <c r="M7" i="560"/>
  <c r="P7"/>
  <c r="M8"/>
  <c r="P8"/>
  <c r="M9"/>
  <c r="P9"/>
  <c r="P10"/>
  <c r="N17"/>
  <c r="O17" s="1"/>
  <c r="P17" s="1"/>
  <c r="Q17" s="1"/>
  <c r="R17" s="1"/>
  <c r="S17" s="1"/>
  <c r="T17" s="1"/>
  <c r="U17" s="1"/>
  <c r="V17" s="1"/>
  <c r="W17" s="1"/>
  <c r="X17" s="1"/>
  <c r="Y17" s="1"/>
  <c r="Z17" s="1"/>
  <c r="AB17" s="1"/>
  <c r="AC17" s="1"/>
  <c r="AD17" s="1"/>
  <c r="AE17" s="1"/>
  <c r="AF17" s="1"/>
  <c r="AG17" s="1"/>
  <c r="AH17" s="1"/>
  <c r="AI17" s="1"/>
  <c r="AJ17" s="1"/>
  <c r="AK17" s="1"/>
  <c r="AL17" s="1"/>
  <c r="AM17" s="1"/>
  <c r="AN17" s="1"/>
  <c r="AP17" s="1"/>
  <c r="AQ17" s="1"/>
  <c r="AR17" s="1"/>
  <c r="AS17" s="1"/>
  <c r="AT17" s="1"/>
  <c r="AU17" s="1"/>
  <c r="AV17" s="1"/>
  <c r="AW17" s="1"/>
  <c r="AX17" s="1"/>
  <c r="AY17" s="1"/>
  <c r="AZ17" s="1"/>
  <c r="BA17" s="1"/>
  <c r="BB17" s="1"/>
  <c r="BD17" s="1"/>
  <c r="BE17" s="1"/>
  <c r="BF17" s="1"/>
  <c r="BG17" s="1"/>
  <c r="BH17" s="1"/>
  <c r="BI17" s="1"/>
  <c r="BJ17" s="1"/>
  <c r="BK17" s="1"/>
  <c r="BL17" s="1"/>
  <c r="BM17" s="1"/>
  <c r="BN17" s="1"/>
  <c r="BO17" s="1"/>
  <c r="BP17" s="1"/>
  <c r="BR17" s="1"/>
  <c r="BS17" s="1"/>
  <c r="BT17" s="1"/>
  <c r="BU17" s="1"/>
  <c r="BV17" s="1"/>
  <c r="BW17" s="1"/>
  <c r="BX17" s="1"/>
  <c r="BY17" s="1"/>
  <c r="BZ17" s="1"/>
  <c r="CA17" s="1"/>
  <c r="CB17" s="1"/>
  <c r="CC17" s="1"/>
  <c r="CD17" s="1"/>
  <c r="CF17" s="1"/>
  <c r="CG17" s="1"/>
  <c r="CH17" s="1"/>
  <c r="CI17" s="1"/>
  <c r="CJ17" s="1"/>
  <c r="CK17" s="1"/>
  <c r="CL17" s="1"/>
  <c r="CM17" s="1"/>
  <c r="CN17" s="1"/>
  <c r="CO17" s="1"/>
  <c r="CP17" s="1"/>
  <c r="CQ17" s="1"/>
  <c r="CR17" s="1"/>
  <c r="CT17" s="1"/>
  <c r="CU17" s="1"/>
  <c r="CV17" s="1"/>
  <c r="CW17" s="1"/>
  <c r="CX17" s="1"/>
  <c r="CY17" s="1"/>
  <c r="CZ17" s="1"/>
  <c r="DA17" s="1"/>
  <c r="DB17" s="1"/>
  <c r="DC17" s="1"/>
  <c r="DD17" s="1"/>
  <c r="DE17" s="1"/>
  <c r="DF17" s="1"/>
  <c r="DH17" s="1"/>
  <c r="DI17" s="1"/>
  <c r="DJ17" s="1"/>
  <c r="DK17" s="1"/>
  <c r="DL17" s="1"/>
  <c r="DM17" s="1"/>
  <c r="DN17" s="1"/>
  <c r="DO17" s="1"/>
  <c r="DP17" s="1"/>
  <c r="DQ17" s="1"/>
  <c r="DR17" s="1"/>
  <c r="DS17" s="1"/>
  <c r="DT17" s="1"/>
  <c r="DV17" s="1"/>
  <c r="DW17" s="1"/>
  <c r="DX17" s="1"/>
  <c r="DY17" s="1"/>
  <c r="DZ17" s="1"/>
  <c r="EA17" s="1"/>
  <c r="EB17" s="1"/>
  <c r="EC17" s="1"/>
  <c r="ED17" s="1"/>
  <c r="EE17" s="1"/>
  <c r="EF17" s="1"/>
  <c r="EG17" s="1"/>
  <c r="EH17" s="1"/>
  <c r="EJ17" s="1"/>
  <c r="EK17" s="1"/>
  <c r="EL17" s="1"/>
  <c r="EM17" s="1"/>
  <c r="EN17" s="1"/>
  <c r="EO17" s="1"/>
  <c r="EP17" s="1"/>
  <c r="EQ17" s="1"/>
  <c r="ER17" s="1"/>
  <c r="ES17" s="1"/>
  <c r="ET17" s="1"/>
  <c r="EU17" s="1"/>
  <c r="EV17" s="1"/>
  <c r="EX17" s="1"/>
  <c r="EY17" s="1"/>
  <c r="EZ17" s="1"/>
  <c r="O18"/>
  <c r="FC23"/>
  <c r="R24"/>
  <c r="AF24"/>
  <c r="AT24"/>
  <c r="BH24"/>
  <c r="BV24"/>
  <c r="CJ24"/>
  <c r="CX24"/>
  <c r="DL24"/>
  <c r="DZ24"/>
  <c r="EN24"/>
  <c r="FC28"/>
  <c r="R29"/>
  <c r="AF29"/>
  <c r="AT29"/>
  <c r="BH29"/>
  <c r="BV29"/>
  <c r="CJ29"/>
  <c r="CX29"/>
  <c r="DL29"/>
  <c r="DZ29"/>
  <c r="EN29"/>
  <c r="FC33"/>
  <c r="R34"/>
  <c r="AF34"/>
  <c r="AT34"/>
  <c r="BH34"/>
  <c r="BV34"/>
  <c r="CJ34"/>
  <c r="CX34"/>
  <c r="DL34"/>
  <c r="DZ34"/>
  <c r="EN34"/>
  <c r="A272" i="612"/>
  <c r="A273"/>
  <c r="A274"/>
  <c r="A1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EN98" i="471"/>
  <c r="DZ98"/>
  <c r="DL98"/>
  <c r="CX98"/>
  <c r="CJ98"/>
  <c r="BV98"/>
  <c r="BH98"/>
  <c r="AT98"/>
  <c r="AF98"/>
  <c r="H12" i="625"/>
  <c r="H11"/>
  <c r="H9"/>
  <c r="H8"/>
  <c r="H7"/>
  <c r="H12" i="622"/>
  <c r="H9"/>
  <c r="H8"/>
  <c r="H12" i="616"/>
  <c r="H9"/>
  <c r="H8"/>
  <c r="R14" i="601"/>
  <c r="H13" i="625" s="1"/>
  <c r="F12"/>
  <c r="FB32" i="560"/>
  <c r="L23"/>
  <c r="L22"/>
  <c r="F10" i="625"/>
  <c r="L33" i="560"/>
  <c r="L32"/>
  <c r="L21"/>
  <c r="L20"/>
  <c r="F11" i="625"/>
  <c r="FA28" i="560"/>
  <c r="L28"/>
  <c r="L19"/>
  <c r="F9" i="625"/>
  <c r="F13"/>
  <c r="FB27" i="560"/>
  <c r="FA23"/>
  <c r="L18"/>
  <c r="M14" i="601"/>
  <c r="FA33" i="560"/>
  <c r="L27"/>
  <c r="FB22"/>
  <c r="F8" i="625"/>
  <c r="H13" i="616" l="1"/>
  <c r="H13" i="622"/>
  <c r="R13" i="601"/>
  <c r="R12"/>
  <c r="P12"/>
  <c r="M13"/>
  <c r="M12"/>
  <c r="M9" i="566" l="1"/>
  <c r="M8"/>
  <c r="M9" i="598"/>
  <c r="M8"/>
  <c r="M8" i="567"/>
  <c r="M9"/>
  <c r="M7" i="566" l="1"/>
  <c r="M7" i="598"/>
  <c r="O9" i="567"/>
  <c r="O8"/>
  <c r="M7"/>
  <c r="N10" i="566" l="1"/>
  <c r="N10" i="598"/>
  <c r="N9"/>
  <c r="N9" i="566"/>
  <c r="N8"/>
  <c r="N8" i="598"/>
  <c r="N7" i="566"/>
  <c r="N7" i="598"/>
  <c r="O10" i="567"/>
  <c r="O7"/>
  <c r="R98" i="471" l="1"/>
  <c r="FC97"/>
  <c r="FB96"/>
  <c r="L93"/>
  <c r="L94"/>
  <c r="L106"/>
  <c r="L95"/>
  <c r="FA97"/>
  <c r="L96"/>
  <c r="E3" i="437"/>
  <c r="L97" i="471"/>
  <c r="L92"/>
  <c r="Q51" l="1"/>
  <c r="Z50"/>
  <c r="L46"/>
  <c r="L48"/>
  <c r="Y49"/>
  <c r="L47"/>
  <c r="L45"/>
  <c r="X50"/>
  <c r="L50"/>
  <c r="L49"/>
  <c r="M12" i="550" l="1"/>
  <c r="M241" i="471"/>
  <c r="R256"/>
  <c r="H11" i="622"/>
  <c r="H7"/>
  <c r="N18" i="598"/>
  <c r="R18" s="1"/>
  <c r="V18" s="1"/>
  <c r="AB18" s="1"/>
  <c r="AC18" s="1"/>
  <c r="AD18" s="1"/>
  <c r="AE18" s="1"/>
  <c r="AF18" s="1"/>
  <c r="AG18" s="1"/>
  <c r="AH18" s="1"/>
  <c r="AI18" s="1"/>
  <c r="AJ18" s="1"/>
  <c r="AK18" s="1"/>
  <c r="AO22"/>
  <c r="AG23"/>
  <c r="N18" i="566"/>
  <c r="Q18" s="1"/>
  <c r="U18" s="1"/>
  <c r="AA18" s="1"/>
  <c r="AB18" s="1"/>
  <c r="AC18" s="1"/>
  <c r="AD18" s="1"/>
  <c r="AE18" s="1"/>
  <c r="AF18" s="1"/>
  <c r="AG18" s="1"/>
  <c r="AH18" s="1"/>
  <c r="AI18" s="1"/>
  <c r="AJ18" s="1"/>
  <c r="AN22"/>
  <c r="AF23"/>
  <c r="N17" i="567"/>
  <c r="O17" s="1"/>
  <c r="P17" s="1"/>
  <c r="Q17" s="1"/>
  <c r="Z23"/>
  <c r="Q24"/>
  <c r="AF182" i="471"/>
  <c r="AN181"/>
  <c r="AG167"/>
  <c r="AO166"/>
  <c r="Q83"/>
  <c r="Z82"/>
  <c r="Q67"/>
  <c r="Z66"/>
  <c r="Q35"/>
  <c r="Z34"/>
  <c r="P246"/>
  <c r="R251"/>
  <c r="R246"/>
  <c r="H11" i="618"/>
  <c r="H7"/>
  <c r="H11" i="617"/>
  <c r="H7"/>
  <c r="H11" i="616"/>
  <c r="H7"/>
  <c r="H11" i="614"/>
  <c r="H7"/>
  <c r="H289" i="471"/>
  <c r="E29" i="205"/>
  <c r="F29"/>
  <c r="Z117" i="471"/>
  <c r="Q118"/>
  <c r="Z134"/>
  <c r="Q135"/>
  <c r="Z151"/>
  <c r="Q152"/>
  <c r="E276"/>
  <c r="E281"/>
  <c r="L29"/>
  <c r="F10" i="614"/>
  <c r="L61" i="471"/>
  <c r="Y65"/>
  <c r="L62"/>
  <c r="F9" i="622"/>
  <c r="F13" i="617"/>
  <c r="F12" i="614"/>
  <c r="M256" i="471"/>
  <c r="L19" i="567"/>
  <c r="AM22" i="566"/>
  <c r="L66" i="471"/>
  <c r="L65"/>
  <c r="L20" i="598"/>
  <c r="L23" i="567"/>
  <c r="Y133" i="471"/>
  <c r="M246"/>
  <c r="L63"/>
  <c r="L32"/>
  <c r="X117"/>
  <c r="X82"/>
  <c r="F287"/>
  <c r="F13" i="616"/>
  <c r="L64" i="471"/>
  <c r="L21" i="566"/>
  <c r="X23" i="567"/>
  <c r="L22" i="566"/>
  <c r="L81" i="471"/>
  <c r="F291"/>
  <c r="F11" i="616"/>
  <c r="F8" i="614"/>
  <c r="F11" i="618"/>
  <c r="L163" i="471"/>
  <c r="F11" i="614"/>
  <c r="L22" i="567"/>
  <c r="L34" i="471"/>
  <c r="L178"/>
  <c r="L180"/>
  <c r="L78"/>
  <c r="F9" i="616"/>
  <c r="AN22" i="598"/>
  <c r="F9" i="614"/>
  <c r="AN166" i="471"/>
  <c r="L165"/>
  <c r="X34"/>
  <c r="F289"/>
  <c r="F10" i="618"/>
  <c r="E2" i="437"/>
  <c r="L77" i="471"/>
  <c r="L179"/>
  <c r="L20" i="566"/>
  <c r="L21" i="598"/>
  <c r="Y116" i="471"/>
  <c r="F8" i="616"/>
  <c r="F12"/>
  <c r="F8" i="617"/>
  <c r="F10" i="616"/>
  <c r="AM181" i="471"/>
  <c r="F13" i="622"/>
  <c r="F12"/>
  <c r="F12" i="618"/>
  <c r="L79" i="471"/>
  <c r="Y81"/>
  <c r="F12" i="617"/>
  <c r="L30" i="471"/>
  <c r="F286"/>
  <c r="F9" i="617"/>
  <c r="L82" i="471"/>
  <c r="L164"/>
  <c r="X134"/>
  <c r="Y33"/>
  <c r="F288"/>
  <c r="L18" i="567"/>
  <c r="F8" i="622"/>
  <c r="M251" i="471"/>
  <c r="X66"/>
  <c r="F11" i="622"/>
  <c r="F9" i="618"/>
  <c r="F11" i="617"/>
  <c r="L21" i="567"/>
  <c r="L22" i="598"/>
  <c r="L80" i="471"/>
  <c r="L20" i="567"/>
  <c r="Y150" i="471"/>
  <c r="F10" i="617"/>
  <c r="Y22" i="567"/>
  <c r="L19" i="598"/>
  <c r="F13" i="614"/>
  <c r="F10" i="622"/>
  <c r="X151" i="471"/>
  <c r="L166"/>
  <c r="L19" i="566"/>
  <c r="L181" i="471"/>
  <c r="F13" i="618"/>
  <c r="L33" i="471"/>
  <c r="F8" i="618"/>
  <c r="L31" i="471"/>
  <c r="F290"/>
  <c r="R17" i="567" l="1"/>
  <c r="S17" s="1"/>
  <c r="U17" s="1"/>
  <c r="V17" l="1"/>
  <c r="W17" s="1"/>
</calcChain>
</file>

<file path=xl/sharedStrings.xml><?xml version="1.0" encoding="utf-8"?>
<sst xmlns="http://schemas.openxmlformats.org/spreadsheetml/2006/main" count="2699" uniqueCount="1241">
  <si>
    <t>et_List02(_1,_2,_3)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</si>
  <si>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</si>
  <si>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</si>
  <si>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</si>
  <si>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</si>
  <si>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</si>
  <si>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</si>
  <si>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</si>
  <si>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</si>
  <si>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</si>
  <si>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</si>
  <si>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</si>
  <si>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</si>
  <si>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</si>
  <si>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</si>
  <si>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</si>
  <si>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</si>
  <si>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</si>
  <si>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</si>
  <si>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</si>
  <si>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</si>
  <si>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</si>
  <si>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</si>
  <si>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</si>
  <si>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</si>
  <si>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</si>
  <si>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</si>
  <si>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</si>
  <si>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</si>
  <si>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</si>
  <si>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</si>
  <si>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</si>
  <si>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</si>
  <si>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</si>
  <si>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</si>
  <si>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</si>
  <si>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</si>
  <si>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</si>
  <si>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</si>
  <si>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</si>
  <si>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</si>
  <si>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</si>
  <si>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</si>
  <si>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</si>
  <si>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</si>
  <si>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</si>
  <si>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</si>
  <si>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</si>
  <si>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</si>
  <si>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</si>
  <si>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</si>
  <si>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</si>
  <si>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</si>
  <si>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</si>
  <si>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</si>
  <si>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</si>
  <si>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</si>
  <si>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</si>
  <si>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</si>
  <si>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</si>
  <si>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</si>
  <si>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</si>
  <si>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</si>
  <si>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</si>
  <si>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</si>
  <si>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</si>
  <si>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</si>
  <si>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</si>
  <si>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</si>
  <si>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</si>
  <si>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</si>
  <si>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</si>
  <si>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</si>
  <si>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</si>
  <si>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</si>
  <si>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</si>
  <si>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</si>
  <si>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</si>
  <si>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</si>
  <si>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</si>
  <si>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</si>
  <si>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</si>
  <si>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</si>
  <si>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</si>
  <si>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</si>
  <si>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</si>
  <si>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</si>
  <si>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</si>
  <si>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</si>
  <si>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</si>
  <si>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</si>
  <si>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</si>
  <si>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</si>
  <si>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</si>
  <si>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</si>
  <si>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</si>
  <si>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</si>
  <si>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</si>
  <si>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</si>
  <si>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</si>
  <si>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</si>
  <si>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</si>
  <si>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</si>
  <si>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</si>
  <si>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</si>
  <si>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</si>
  <si>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</si>
  <si>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</si>
  <si>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</si>
  <si>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</si>
  <si>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</si>
  <si>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</si>
  <si>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</si>
  <si>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</si>
  <si>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</si>
  <si>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</si>
  <si>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</si>
  <si>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</si>
  <si>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</si>
  <si>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</si>
  <si>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</si>
  <si>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</si>
  <si>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</si>
  <si>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</si>
  <si>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</si>
  <si>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</si>
  <si>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</si>
  <si>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</si>
  <si>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</si>
  <si>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</si>
  <si>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</si>
  <si>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</si>
  <si>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</si>
  <si>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</si>
  <si>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</si>
  <si>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</si>
  <si>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</si>
  <si>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</si>
  <si>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</si>
  <si>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</si>
  <si>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</si>
  <si>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</si>
  <si>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</si>
  <si>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</si>
  <si>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</si>
  <si>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</si>
  <si>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</si>
  <si>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</si>
  <si>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</si>
  <si>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</si>
  <si>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</si>
  <si>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</si>
  <si>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</si>
  <si>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</si>
  <si>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</si>
  <si>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</si>
  <si>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</si>
  <si>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</si>
  <si>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</si>
  <si>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</si>
  <si>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</si>
  <si>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</si>
  <si>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</si>
  <si>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</si>
  <si>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</si>
  <si>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</si>
  <si>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</si>
  <si>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</si>
  <si>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</si>
  <si>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</si>
  <si>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</si>
  <si>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</si>
  <si>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</si>
  <si>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</si>
  <si>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</si>
  <si>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</si>
  <si>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</si>
  <si>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</si>
  <si>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</si>
  <si>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</si>
  <si>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</si>
  <si>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</si>
  <si>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</si>
  <si>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</si>
  <si>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</si>
  <si>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</si>
  <si>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</si>
  <si>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</si>
  <si>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</si>
  <si>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</si>
  <si>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</si>
  <si>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</si>
  <si>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</si>
  <si>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</si>
  <si>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</si>
  <si>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</si>
  <si>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</si>
  <si>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</si>
  <si>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</si>
  <si>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</si>
  <si>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</si>
  <si>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</si>
  <si>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</si>
  <si>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</si>
  <si>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</si>
  <si>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</si>
  <si>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</si>
  <si>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</si>
  <si>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</si>
  <si>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</si>
  <si>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</si>
  <si>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</si>
  <si>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</si>
  <si>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</si>
  <si>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</si>
  <si>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</si>
  <si>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</si>
  <si>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</si>
  <si>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</si>
  <si>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</si>
  <si>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</si>
  <si>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</si>
  <si>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</si>
  <si>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</si>
  <si>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</si>
  <si>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</si>
  <si>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</si>
  <si>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</si>
  <si>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</si>
  <si>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</si>
  <si>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</si>
  <si>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</si>
  <si>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</si>
  <si>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</si>
  <si>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</si>
  <si>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</si>
  <si>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</si>
  <si>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</si>
  <si>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</si>
  <si>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</si>
  <si>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</si>
  <si>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</si>
  <si>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</si>
  <si>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</si>
  <si>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</si>
  <si>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</si>
  <si>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</si>
  <si>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</si>
  <si>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</si>
  <si>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</si>
  <si>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</si>
  <si>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</si>
  <si>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</si>
  <si>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</si>
  <si>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</si>
  <si>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</si>
  <si>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</si>
  <si>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</si>
  <si>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</si>
  <si>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</si>
  <si>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</si>
  <si>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</si>
  <si>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</si>
  <si>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</si>
  <si>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</si>
  <si>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</si>
  <si>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</si>
  <si>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</si>
  <si>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</si>
  <si>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</si>
  <si>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</si>
  <si>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</si>
  <si>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</si>
  <si>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</si>
  <si>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</si>
  <si>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</si>
  <si>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</si>
  <si>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</si>
  <si>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</si>
  <si>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</si>
  <si>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</si>
  <si>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</si>
  <si>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</si>
  <si>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</si>
  <si>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</si>
  <si>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</si>
  <si>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</si>
  <si>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</si>
  <si>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</si>
  <si>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</si>
  <si>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</si>
  <si>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</si>
  <si>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</si>
  <si>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</si>
  <si>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</si>
  <si>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</si>
  <si>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</si>
  <si>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</si>
  <si>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</si>
  <si>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</si>
  <si>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</si>
  <si>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</si>
  <si>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</si>
  <si>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</si>
  <si>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</si>
  <si>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</si>
  <si>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</si>
  <si>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</si>
  <si>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</si>
  <si>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</si>
  <si>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</si>
  <si>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</si>
  <si>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</si>
  <si>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</si>
  <si>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</si>
  <si>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</si>
  <si>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</si>
  <si>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</si>
  <si>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</si>
  <si>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</si>
  <si>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</si>
  <si>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</si>
  <si>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</si>
  <si>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</si>
  <si>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</si>
  <si>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</si>
  <si>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</si>
  <si>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</si>
  <si>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</si>
  <si>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</si>
  <si>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</si>
  <si>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</si>
  <si>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</si>
  <si>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</si>
  <si>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</si>
  <si>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</si>
  <si>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</si>
  <si>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</si>
  <si>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</si>
  <si>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</si>
  <si>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</si>
  <si>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</si>
  <si>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</si>
  <si>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</si>
  <si>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</si>
  <si>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</si>
  <si>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</si>
  <si>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</si>
  <si>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</si>
  <si>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</si>
  <si>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</si>
  <si>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</si>
  <si>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</si>
  <si>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</si>
  <si>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</si>
  <si>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</si>
  <si>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</si>
  <si>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</si>
  <si>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</si>
  <si>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</si>
  <si>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</si>
  <si>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</si>
  <si>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</si>
  <si>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</si>
  <si>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</si>
  <si>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</si>
  <si>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</si>
  <si>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</si>
  <si>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</si>
  <si>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</si>
  <si>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</si>
  <si>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</si>
  <si>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</si>
  <si>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</si>
  <si>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</si>
  <si>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</si>
  <si>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</si>
  <si>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</si>
  <si>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</si>
  <si>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</si>
  <si>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</si>
  <si>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</si>
  <si>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</si>
  <si>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</si>
  <si>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</si>
  <si>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</si>
  <si>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</si>
  <si>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</si>
  <si>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</si>
  <si>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</si>
  <si>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</si>
  <si>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</si>
  <si>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</si>
  <si>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</si>
  <si>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</si>
  <si>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</si>
  <si>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</si>
  <si>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</si>
  <si>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</si>
  <si>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</si>
  <si>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</si>
  <si>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</si>
  <si>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</si>
  <si>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</si>
  <si>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</si>
  <si>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</si>
  <si>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</si>
  <si>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</si>
  <si>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</si>
  <si>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</si>
  <si>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</si>
  <si>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</si>
  <si>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</si>
  <si>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</si>
  <si>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</si>
  <si>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</si>
  <si>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</si>
  <si>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</si>
  <si>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</si>
  <si>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</si>
  <si>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</si>
  <si>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</si>
  <si>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</si>
  <si>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</si>
  <si>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</si>
  <si>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</si>
  <si>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</si>
  <si>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</si>
  <si>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</si>
  <si>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</si>
  <si>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</si>
  <si>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</si>
  <si>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</si>
  <si>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</si>
  <si>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</si>
  <si>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</si>
  <si>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</si>
  <si>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</si>
  <si>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</si>
  <si>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</si>
  <si>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</si>
  <si>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</si>
  <si>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</si>
  <si>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</si>
  <si>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</si>
  <si>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</si>
  <si>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</si>
  <si>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</si>
  <si>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</si>
  <si>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</si>
  <si>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</si>
  <si>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</si>
  <si>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</si>
  <si>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</si>
  <si>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</si>
  <si>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</si>
  <si>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</si>
  <si>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</si>
  <si>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</si>
  <si>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</si>
  <si>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</si>
  <si>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</si>
  <si>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</si>
  <si>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</si>
  <si>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</si>
  <si>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</si>
  <si>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</si>
  <si>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</si>
  <si>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</si>
  <si>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</si>
  <si>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</si>
  <si>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</si>
  <si>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</si>
  <si>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</si>
  <si>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</si>
  <si>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</si>
  <si>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</si>
  <si>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</si>
  <si>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</si>
  <si>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</si>
  <si>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</si>
  <si>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</si>
  <si>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</si>
  <si>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</si>
  <si>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</si>
  <si>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</si>
  <si>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</si>
  <si>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</si>
  <si>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</si>
  <si>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</si>
  <si>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</si>
  <si>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</si>
  <si>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</si>
  <si>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</si>
  <si>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</si>
  <si>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</si>
  <si>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</si>
  <si>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</si>
  <si>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</si>
  <si>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</si>
  <si>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</si>
  <si>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</si>
  <si>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</si>
  <si>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</si>
  <si>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</si>
  <si>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</si>
  <si>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</si>
  <si>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</si>
  <si>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</si>
  <si>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</si>
  <si>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</si>
  <si>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</si>
  <si>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</si>
  <si>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</si>
  <si>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</si>
  <si>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</si>
  <si>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</si>
  <si>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</si>
  <si>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</si>
  <si>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</si>
  <si>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</si>
  <si>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</si>
  <si>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</si>
  <si>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</si>
  <si>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</si>
  <si>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</si>
  <si>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</si>
  <si>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</si>
  <si>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</si>
  <si>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</si>
  <si>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</si>
  <si>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</si>
  <si>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</si>
  <si>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</si>
  <si>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</si>
  <si>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</si>
  <si>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</si>
  <si>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</si>
  <si>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</si>
  <si>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</si>
  <si>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</si>
  <si>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</si>
  <si>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</si>
  <si>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</si>
  <si>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</si>
  <si>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</si>
  <si>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</si>
  <si>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</si>
  <si>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</si>
  <si>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</si>
  <si>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</si>
  <si>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</si>
  <si>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</si>
  <si>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</si>
  <si>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</si>
  <si>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</si>
  <si>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</si>
  <si>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</si>
  <si>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</si>
  <si>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</si>
  <si>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</si>
  <si>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</si>
  <si>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</si>
  <si>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</si>
  <si>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</si>
  <si>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</si>
  <si>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</si>
  <si>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</si>
  <si>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</si>
  <si>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</si>
  <si>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</si>
  <si>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</si>
  <si>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</si>
  <si>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</si>
  <si>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</si>
  <si>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</si>
  <si>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</si>
  <si>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</si>
  <si>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</si>
  <si>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</si>
  <si>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</si>
  <si>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</si>
  <si>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</si>
  <si>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</si>
  <si>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</si>
  <si>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</si>
  <si>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</si>
  <si>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</si>
  <si>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</si>
  <si>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</si>
  <si>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</si>
  <si>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</si>
  <si>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</si>
  <si>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</si>
  <si>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</si>
  <si>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</si>
  <si>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</si>
  <si>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</si>
  <si>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</si>
  <si>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</si>
  <si>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</si>
  <si>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</si>
  <si>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</si>
  <si>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</si>
  <si>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</si>
  <si>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</si>
  <si>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</si>
  <si>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</si>
  <si>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</si>
  <si>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Указывается наименование вида регулируемой деятельности.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</si>
  <si>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</si>
  <si>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</si>
  <si>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</si>
  <si>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</si>
  <si>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</si>
  <si>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</si>
  <si>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</si>
  <si>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</si>
  <si>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</si>
  <si>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</si>
  <si>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Показатели, подлежащие раскрытию в сфере горячего водоснабжения (цены и тарифы)</t>
  </si>
  <si>
    <t>Организация осуществляет подключение к централизованной системе горячего водоснабжения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</si>
  <si>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</si>
  <si>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</si>
  <si>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</si>
  <si>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</si>
  <si>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</si>
  <si>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</si>
  <si>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договор о подключении к централизованной системе горячего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</si>
  <si>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</si>
  <si>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t>Форма заявки о подключении к централизованной системе горячего водоснабжения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</si>
  <si>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</si>
  <si>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</si>
  <si>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>телефоны службы, ответственной за прием и обработку заявок о подключении к централизованной системе горячего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</si>
  <si>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</si>
  <si>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горячего водоснабжения</t>
  </si>
  <si>
    <t>график работы службы, ответственной за прием и обработку заявок о подключении к централизованной системе горячего водоснабжения</t>
  </si>
  <si>
    <t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</si>
  <si>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</si>
  <si>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</si>
  <si>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</si>
  <si>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</si>
  <si>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</si>
  <si>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</si>
  <si>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</si>
  <si>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</si>
  <si>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величинах тарифов на горячую воду, транспортировку воды</t>
  </si>
  <si>
    <t>Форма 1.2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</si>
  <si>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</si>
  <si>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</si>
  <si>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</si>
  <si>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</si>
  <si>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</si>
  <si>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</si>
  <si>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</si>
  <si>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</si>
  <si>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Дата периода регулирования, с которой вводятся изменения в тарифы</t>
  </si>
  <si>
    <t>Компонент на холодную воду в тарифе на горячую воду установлен с разбивкой по поставщикам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</si>
  <si>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</si>
  <si>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</si>
  <si>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</si>
  <si>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</si>
  <si>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</si>
  <si>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1.8 Информация об условиях, на которых осуществляется поставка регулируемых товаров и (или) оказание регулируемых услуг</t>
  </si>
  <si>
    <r>
      <t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</si>
  <si>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</si>
  <si>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</si>
  <si>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>List05_5</t>
  </si>
  <si>
    <t>List06_5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</si>
  <si>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</si>
  <si>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1.9</t>
  </si>
  <si>
    <t>Форма 1.8</t>
  </si>
  <si>
    <t>Форма 1.3</t>
  </si>
  <si>
    <t>Информация о величинах тарифов на подключение к централизованной системе горячего водоснабжения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</si>
  <si>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</si>
  <si>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</si>
  <si>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</si>
  <si>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</si>
  <si>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Компонент на холодную воду, руб./куб.м</t>
  </si>
  <si>
    <t>Одноставочный тариф, руб./Гкал</t>
  </si>
  <si>
    <t>ставка за тепловую  энергию, руб./Гкал</t>
  </si>
  <si>
    <r>
      <t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</si>
  <si>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Первичное установление тарифов</t>
  </si>
  <si>
    <t>Изменение тарифов</t>
  </si>
  <si>
    <t>Номер принятия решения об изменении тарифов</t>
  </si>
  <si>
    <t>Дата принятия решения об изменении тарифов</t>
  </si>
  <si>
    <t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</si>
  <si>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</si>
  <si>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Наименование органа регулирования, принявшего решение об изменении тарифов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</si>
  <si>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</si>
  <si>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</si>
  <si>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1.8' для организаций, которые не осуществляют подключение к централизованной системе.</t>
  </si>
  <si>
    <t>Размер файла обновления: 317440 байт</t>
  </si>
  <si>
    <t>Подготовка к обновлению...</t>
  </si>
  <si>
    <t>Сохранение файла резервной копии: C:\Users\SHMARUKOA\AppData\Local\Temp\7zO83D09B52\шаблон.BKP.xlsb</t>
  </si>
  <si>
    <t>Резервная копия создана: C:\Users\SHMARUKOA\AppData\Local\Temp\7zO83D09B52\шаблон.BKP.xlsb</t>
  </si>
  <si>
    <t>Создание книги для установки обновлений...</t>
  </si>
  <si>
    <t>Файл обновления загружен: C:\Users\SHMARU~1\AppData\Local\Temp\7zO83D09B52\UPDATE.FAS.JKH.OPEN.INFO.PRICE.GVS.TO.1.0.2.13.xls</t>
  </si>
  <si>
    <t>население и приравненные категории</t>
  </si>
  <si>
    <t>Обновление завершилось удачно! Шаблон FAS.JKH.OPEN.INFO.PRICE.GVS.xlsb сохранен под именем 'FAS.JKH.OPEN.INFO.PRICE.GVS(v1.0.2).xlsb'</t>
  </si>
  <si>
    <t>Нет доступных обновлений для отчёта с кодом FAS.JKH.OPEN.INFO.PRICE.GVS!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</si>
  <si>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</si>
  <si>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</si>
  <si>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</si>
  <si>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</si>
  <si>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</si>
  <si>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</si>
  <si>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</si>
  <si>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</si>
  <si>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</si>
  <si>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</si>
  <si>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</si>
  <si>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</si>
  <si>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</si>
  <si>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</si>
  <si>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</si>
  <si>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</si>
  <si>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</si>
  <si>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</si>
  <si>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</si>
  <si>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</si>
  <si>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</si>
  <si>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</si>
  <si>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</si>
  <si>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</si>
  <si>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</si>
  <si>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</si>
  <si>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</si>
  <si>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</si>
  <si>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</si>
  <si>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</si>
  <si>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</si>
  <si>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</si>
  <si>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</si>
  <si>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</si>
  <si>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</si>
  <si>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</si>
  <si>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</si>
  <si>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</si>
  <si>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</si>
  <si>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</si>
  <si>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</si>
  <si>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</si>
  <si>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</si>
  <si>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</si>
  <si>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</si>
  <si>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</si>
  <si>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</si>
  <si>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</si>
  <si>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</si>
  <si>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</si>
  <si>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</si>
  <si>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</si>
  <si>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</si>
  <si>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</si>
  <si>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</si>
  <si>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</si>
  <si>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</si>
  <si>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</si>
  <si>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</si>
  <si>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</si>
  <si>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</si>
  <si>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</si>
  <si>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</si>
  <si>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</si>
  <si>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</si>
  <si>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</si>
  <si>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</si>
  <si>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</si>
  <si>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</si>
  <si>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</si>
  <si>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</si>
  <si>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</si>
  <si>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</si>
  <si>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</si>
  <si>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</si>
  <si>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</si>
  <si>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</si>
  <si>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</si>
  <si>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</si>
  <si>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</si>
  <si>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</si>
  <si>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</si>
  <si>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</si>
  <si>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</si>
  <si>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</si>
  <si>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</si>
  <si>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</si>
  <si>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</si>
  <si>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</si>
  <si>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</si>
  <si>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</si>
  <si>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</si>
  <si>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</si>
  <si>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</si>
  <si>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</si>
  <si>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</si>
  <si>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</si>
  <si>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</si>
  <si>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</si>
  <si>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</si>
  <si>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</si>
  <si>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</si>
  <si>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</si>
  <si>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</si>
  <si>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</si>
  <si>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</si>
  <si>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</si>
  <si>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</si>
  <si>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</si>
  <si>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</si>
  <si>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</si>
  <si>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</si>
  <si>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</si>
  <si>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</si>
  <si>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</si>
  <si>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</si>
  <si>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</si>
  <si>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</si>
  <si>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</si>
  <si>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</si>
  <si>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</si>
  <si>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</si>
  <si>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</si>
  <si>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</si>
  <si>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</si>
  <si>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</si>
  <si>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</si>
  <si>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</si>
  <si>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</si>
  <si>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</si>
  <si>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</si>
  <si>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</si>
  <si>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</si>
  <si>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</si>
  <si>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</si>
  <si>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</si>
  <si>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</si>
  <si>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</si>
  <si>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</si>
  <si>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</si>
  <si>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</si>
  <si>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</si>
  <si>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</si>
  <si>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</si>
  <si>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</si>
  <si>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</si>
  <si>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</si>
  <si>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</si>
  <si>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</si>
  <si>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</si>
  <si>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</si>
  <si>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</si>
  <si>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</si>
  <si>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</si>
  <si>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</si>
  <si>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</si>
  <si>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</si>
  <si>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</si>
  <si>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</si>
  <si>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</si>
  <si>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</si>
  <si>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</si>
  <si>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</si>
  <si>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</si>
  <si>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</si>
  <si>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</si>
  <si>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</si>
  <si>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</si>
  <si>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</si>
  <si>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</si>
  <si>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</si>
  <si>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</si>
  <si>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</si>
  <si>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</si>
  <si>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</si>
  <si>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</si>
  <si>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</si>
  <si>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</si>
  <si>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</si>
  <si>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</si>
  <si>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</si>
  <si>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</si>
  <si>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</si>
  <si>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</si>
  <si>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</si>
  <si>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</si>
  <si>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</si>
  <si>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</si>
  <si>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</si>
  <si>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</si>
  <si>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</si>
  <si>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</si>
  <si>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</si>
  <si>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</si>
  <si>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</si>
  <si>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</si>
  <si>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</si>
  <si>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</si>
  <si>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</si>
  <si>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</si>
  <si>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</si>
  <si>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</si>
  <si>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</si>
  <si>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</si>
  <si>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</si>
  <si>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</si>
  <si>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</si>
  <si>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</si>
  <si>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</si>
  <si>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</si>
  <si>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</si>
  <si>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</si>
  <si>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</si>
  <si>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</si>
  <si>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</si>
  <si>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</si>
  <si>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</si>
  <si>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</si>
  <si>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</si>
  <si>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</si>
  <si>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</si>
  <si>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</si>
  <si>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</si>
  <si>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</si>
  <si>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</si>
  <si>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</si>
  <si>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</si>
  <si>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</si>
  <si>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</si>
  <si>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</si>
  <si>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</si>
  <si>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30335229</t>
  </si>
  <si>
    <t>АО "ГУ ЖКХ"</t>
  </si>
  <si>
    <t>5116000922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</si>
  <si>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</si>
  <si>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</si>
  <si>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</si>
  <si>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</si>
  <si>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</si>
  <si>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</si>
  <si>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26450987</t>
  </si>
  <si>
    <t>АО "Излучинское многопрофильное коммунальное хозяйство"</t>
  </si>
  <si>
    <t>8620019077</t>
  </si>
  <si>
    <t>862001001</t>
  </si>
  <si>
    <t>05-05-2009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</si>
  <si>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</si>
  <si>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</si>
  <si>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</si>
  <si>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</si>
  <si>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</si>
  <si>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</si>
  <si>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</si>
  <si>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</si>
  <si>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</si>
  <si>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26645976</t>
  </si>
  <si>
    <t>АО "Специализированное управление подводно-технических работ № 10"</t>
  </si>
  <si>
    <t>8614000021</t>
  </si>
  <si>
    <t>861401001</t>
  </si>
  <si>
    <t>26361287</t>
  </si>
  <si>
    <t>АО "Управляющая компания тепло-, водоснабжения и канализации"</t>
  </si>
  <si>
    <t>8621005133</t>
  </si>
  <si>
    <t>862101001</t>
  </si>
  <si>
    <t>26361237</t>
  </si>
  <si>
    <t>АО "Урайтеплоэнергия"</t>
  </si>
  <si>
    <t>8606012954</t>
  </si>
  <si>
    <t>860601001</t>
  </si>
  <si>
    <t>26845836</t>
  </si>
  <si>
    <t>АО "Югансктранстеплосервис"</t>
  </si>
  <si>
    <t>8604048754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</si>
  <si>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</si>
  <si>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</si>
  <si>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</si>
  <si>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</si>
  <si>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861101001</t>
  </si>
  <si>
    <t>12-02-2009 00:00:00</t>
  </si>
  <si>
    <t>26361209</t>
  </si>
  <si>
    <t>Акционерное общество «Россети Тюмень» в зоне деятельности филиала Нефтеюганские электрические сети</t>
  </si>
  <si>
    <t>8602060185</t>
  </si>
  <si>
    <t>860403001</t>
  </si>
  <si>
    <t>15-09-2008 00:00:00</t>
  </si>
  <si>
    <t>860801001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</si>
  <si>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</si>
  <si>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</si>
  <si>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</si>
  <si>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</si>
  <si>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</si>
  <si>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</si>
  <si>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</si>
  <si>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</si>
  <si>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</si>
  <si>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26423493</t>
  </si>
  <si>
    <t>Малоатлымское муниципальное предприятие жилищно-коммунального хозяйства  муниципального образования сельское поселение Малый Атлым</t>
  </si>
  <si>
    <t>8614004795</t>
  </si>
  <si>
    <t>31516756</t>
  </si>
  <si>
    <t>Муниципальное казенное предприятие «Излучинское жилищно-коммунальное хозяйство»</t>
  </si>
  <si>
    <t>8620023845</t>
  </si>
  <si>
    <t>31307068</t>
  </si>
  <si>
    <t>Муниципальное казенное предприятие муниципального образования город Нягань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</si>
  <si>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</si>
  <si>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</si>
  <si>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</si>
  <si>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</si>
  <si>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</si>
  <si>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</si>
  <si>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</si>
  <si>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</si>
  <si>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</si>
  <si>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</si>
  <si>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26361198</t>
  </si>
  <si>
    <t>Муниципальное предприятие "Ханты-Мансийскгаз" муниципального образования город Ханты-Мансийск</t>
  </si>
  <si>
    <t>8601022243</t>
  </si>
  <si>
    <t>860101001</t>
  </si>
  <si>
    <t>26778020</t>
  </si>
  <si>
    <t>Муниципальное предприятие "Эксплуатационная генерирующая компания"  муниципального образования городское поселение Приобье</t>
  </si>
  <si>
    <t>8614008285</t>
  </si>
  <si>
    <t>26361259</t>
  </si>
  <si>
    <t>Муниципальное предприятие жилищно-коммунального хозяйства муниципального образования сельское поселение Карымкары</t>
  </si>
  <si>
    <t>8614004700</t>
  </si>
  <si>
    <t>31290763</t>
  </si>
  <si>
    <t>Муниципальное предприятие муниципального образования Октябрьский район «Обьтеплопром»</t>
  </si>
  <si>
    <t>8614001025</t>
  </si>
  <si>
    <t>26361247</t>
  </si>
  <si>
    <t>Муниципальное унитарное предприятие "Радужныйтеплосеть"  городского округа Радужный Ханты-Мансийского автономного округа - Югры</t>
  </si>
  <si>
    <t>8609000629</t>
  </si>
  <si>
    <t>860901001</t>
  </si>
  <si>
    <t>26361234</t>
  </si>
  <si>
    <t>Муниципальное унитарное предприятие "Тепловодоканал"</t>
  </si>
  <si>
    <t>8605013419</t>
  </si>
  <si>
    <t>860501001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</si>
  <si>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</si>
  <si>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</si>
  <si>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</si>
  <si>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</si>
  <si>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</si>
  <si>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</si>
  <si>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</si>
  <si>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</si>
  <si>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</si>
  <si>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</si>
  <si>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</si>
  <si>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</si>
  <si>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</si>
  <si>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</si>
  <si>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</si>
  <si>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</si>
  <si>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</si>
  <si>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</si>
  <si>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</si>
  <si>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</si>
  <si>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</si>
  <si>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31289574</t>
  </si>
  <si>
    <t>Муниципальное унитарное предприятие «Теплосети Игрим»</t>
  </si>
  <si>
    <t>8613007909</t>
  </si>
  <si>
    <t>12-03-2019 00:00:00</t>
  </si>
  <si>
    <t>31356763</t>
  </si>
  <si>
    <t>Муниципальное унитарное предприятие «Управление теплоснабжения гп. Талинка»</t>
  </si>
  <si>
    <t>8614001674</t>
  </si>
  <si>
    <t>26361221</t>
  </si>
  <si>
    <t>Муниципальное унитарное предприятие города Нижневартовска "Теплоснабжение"</t>
  </si>
  <si>
    <t>8603008766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</si>
  <si>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</si>
  <si>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</si>
  <si>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</si>
  <si>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</si>
  <si>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</si>
  <si>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</si>
  <si>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</si>
  <si>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26429494</t>
  </si>
  <si>
    <t>ОАО "Сургутстройтрест"</t>
  </si>
  <si>
    <t>8602045765</t>
  </si>
  <si>
    <t>860201001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</si>
  <si>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</si>
  <si>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</si>
  <si>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</si>
  <si>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</si>
  <si>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</si>
  <si>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</si>
  <si>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</si>
  <si>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</si>
  <si>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</si>
  <si>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</si>
  <si>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</si>
  <si>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</si>
  <si>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</si>
  <si>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</si>
  <si>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</si>
  <si>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</si>
  <si>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</si>
  <si>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</si>
  <si>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</si>
  <si>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</si>
  <si>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</si>
  <si>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</si>
  <si>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</si>
  <si>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</si>
  <si>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</si>
  <si>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</si>
  <si>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</si>
  <si>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</si>
  <si>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</si>
  <si>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</si>
  <si>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</si>
  <si>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</si>
  <si>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</si>
  <si>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</si>
  <si>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</si>
  <si>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</si>
  <si>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</si>
  <si>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</si>
  <si>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26431977</t>
  </si>
  <si>
    <t>ООО "Концессионная Коммунальная Компания"</t>
  </si>
  <si>
    <t>8608053716</t>
  </si>
  <si>
    <t>26413215</t>
  </si>
  <si>
    <t>ООО "ЛУКОЙЛ-ЭНЕРГОСЕТИ"</t>
  </si>
  <si>
    <t>5260230051</t>
  </si>
  <si>
    <t>525350001</t>
  </si>
  <si>
    <t>26423583</t>
  </si>
  <si>
    <t>ООО "Промысловик"</t>
  </si>
  <si>
    <t>8619001068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</si>
  <si>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</si>
  <si>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</si>
  <si>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</si>
  <si>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</si>
  <si>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26422679</t>
  </si>
  <si>
    <t>ООО "Тепловик 2"</t>
  </si>
  <si>
    <t>8619014042</t>
  </si>
  <si>
    <t>26361284</t>
  </si>
  <si>
    <t>ООО "Тепловик"</t>
  </si>
  <si>
    <t>8619011242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</si>
  <si>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</si>
  <si>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</si>
  <si>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</si>
  <si>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</si>
  <si>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</si>
  <si>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</si>
  <si>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</si>
  <si>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</si>
  <si>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30838378</t>
  </si>
  <si>
    <t>ООО «Теплосети Игрим»</t>
  </si>
  <si>
    <t>8613002717</t>
  </si>
  <si>
    <t>30796919</t>
  </si>
  <si>
    <t>Обособленное подразделение "Екатеринбургское" Акционерного общества "Главное управление жилищно-коммунального хозяйства"</t>
  </si>
  <si>
    <t>668545001</t>
  </si>
  <si>
    <t>30982637</t>
  </si>
  <si>
    <t>Общество с ограниченной ответственностью  "АКВА-ПРОМ"</t>
  </si>
  <si>
    <t>8614001258</t>
  </si>
  <si>
    <t>26361251</t>
  </si>
  <si>
    <t>Общество с ограниченной ответственностью "Многопрофильное производственное объединение "Талинка"</t>
  </si>
  <si>
    <t>8614008609</t>
  </si>
  <si>
    <t>03-11-2021 00:00:00</t>
  </si>
  <si>
    <t>30946489</t>
  </si>
  <si>
    <t>Общество с ограниченной ответственностью "Производственное объединение "Талинка""</t>
  </si>
  <si>
    <t>8614001145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</si>
  <si>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</si>
  <si>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</si>
  <si>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</si>
  <si>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</si>
  <si>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ПАО "Сургутнефтегаз"</t>
  </si>
  <si>
    <t>8602060555</t>
  </si>
  <si>
    <t>26423513</t>
  </si>
  <si>
    <t>997250001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</si>
  <si>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</si>
  <si>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</si>
  <si>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</si>
  <si>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</si>
  <si>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26361204</t>
  </si>
  <si>
    <t>СГ МУП "Городские тепловые сети"</t>
  </si>
  <si>
    <t>8602017038</t>
  </si>
  <si>
    <t>26423489</t>
  </si>
  <si>
    <t>Сургутское городское муниципальное унитарное предприятие "Тепловик"</t>
  </si>
  <si>
    <t>8602001408</t>
  </si>
  <si>
    <t>26591891</t>
  </si>
  <si>
    <t>Филиал №1 Пойковского муниципального унитарного предприятия "Управление тепловодоснабжения"</t>
  </si>
  <si>
    <t>861943001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</si>
  <si>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</si>
  <si>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</si>
  <si>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</si>
  <si>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30796221</t>
  </si>
  <si>
    <t>Филиал ООО «Концессионная Коммунальная Компания» «Лангепасские коммунальные системы»</t>
  </si>
  <si>
    <t>860743001</t>
  </si>
  <si>
    <t>30372247</t>
  </si>
  <si>
    <t>акционерное общество «Генерация»</t>
  </si>
  <si>
    <t>8622021593</t>
  </si>
  <si>
    <t>28816252</t>
  </si>
  <si>
    <t>акционерное общество «Управление теплоснабжения и инженерных сетей»</t>
  </si>
  <si>
    <t>8601058850</t>
  </si>
  <si>
    <t>HOT_VS</t>
  </si>
  <si>
    <t>01.01.2021</t>
  </si>
  <si>
    <t>31.12.2026</t>
  </si>
  <si>
    <t>14.12.2021</t>
  </si>
  <si>
    <t>01.01.2022</t>
  </si>
  <si>
    <t xml:space="preserve">Региональная служба по тарифам Ханты-Мансийского автономного округа - Югры </t>
  </si>
  <si>
    <t>15.12.2020</t>
  </si>
  <si>
    <t>113-нп</t>
  </si>
  <si>
    <t>Официальный интернет-портал
правовой информации
Государственная система правовой информации. 
Дата опубликования 23.12.2020
№ опубликования 8601202012230005</t>
  </si>
  <si>
    <t>141-нп</t>
  </si>
  <si>
    <t>Официальный интернет-портал
правовой информации
Государственная система правовой информации. 
Дата опубликования 20.12.2021
№ опубликования 8601202112200010</t>
  </si>
  <si>
    <t>628285, ХМАО-Югра г. Урай  ул. Пионеров д.4</t>
  </si>
  <si>
    <t>Васинович Валерий Владимирович</t>
  </si>
  <si>
    <t>Чернышова Ольга Сергеевна</t>
  </si>
  <si>
    <t>Заместитель начальника ООТиПП</t>
  </si>
  <si>
    <t>(34676)26199</t>
  </si>
  <si>
    <t>plan_ute@mail.ru</t>
  </si>
  <si>
    <t>О</t>
  </si>
  <si>
    <t>Урай, Урай (71878000);</t>
  </si>
  <si>
    <t>Тариф на горячую воду в закрытой системе горячего водоснабжения для потребителей г.Урай</t>
  </si>
  <si>
    <t>30.06.2022</t>
  </si>
  <si>
    <t>01.07.2022</t>
  </si>
  <si>
    <t>31.12.2022</t>
  </si>
  <si>
    <t>01.01.2023</t>
  </si>
  <si>
    <t>30.06.2023</t>
  </si>
  <si>
    <t>01.07.2023</t>
  </si>
  <si>
    <t>31.12.2023</t>
  </si>
  <si>
    <t>01.01.2024</t>
  </si>
  <si>
    <t>30.06.2024</t>
  </si>
  <si>
    <t>01.07.2024</t>
  </si>
  <si>
    <t>31.12.2024</t>
  </si>
  <si>
    <t>01.01.2025</t>
  </si>
  <si>
    <t>30.06.2025</t>
  </si>
  <si>
    <t>01.07.2025</t>
  </si>
  <si>
    <t>31.12.2025</t>
  </si>
  <si>
    <t>01.01.2026</t>
  </si>
  <si>
    <t>30.06.2026</t>
  </si>
  <si>
    <t>01.07.2026</t>
  </si>
  <si>
    <t>Проекты договоров ГВС</t>
  </si>
  <si>
    <t>Регламент технологического подключения к сетям горячего водоснабжения АО "Урайтеплоэнергия"</t>
  </si>
  <si>
    <t>https://portal.eias.ru/Portal/DownloadPage.aspx?type=12&amp;guid=1fa5299e-f10c-4ead-8dbf-15dbe969c72d</t>
  </si>
  <si>
    <t>https://portal.eias.ru/Portal/DownloadPage.aspx?type=12&amp;guid=3cbf9186-80df-4de2-adca-03df65d35784</t>
  </si>
  <si>
    <t>(34676)32225</t>
  </si>
  <si>
    <t>628285 ХМАО-Югра г.Урай ул.Пионеров д.4</t>
  </si>
  <si>
    <t>c 12:00 до 13:30</t>
  </si>
  <si>
    <t>понедельник-пятница с 08.00-17.30, обед</t>
  </si>
  <si>
    <t>понедельник-пятница с 08.00-17.30, обед: c 12:00 до 13:30</t>
  </si>
  <si>
    <t>Правила горячего водоснабжения, утвержденные Постановлением Правительства РФ  от 29.07.2013 № 642 (ред. от 23.11.2021)</t>
  </si>
  <si>
    <t>Приказ Региональной  службы по тарифам Ханты-Мансийского автономного округа - Югры № 141-нп от 14.12.2021</t>
  </si>
  <si>
    <t>https://ute.100sm.ru/2022/tarif2022.html</t>
  </si>
  <si>
    <t>29.12.2021</t>
  </si>
  <si>
    <t>https://portal.eias.ru/Portal/DownloadPage.aspx?type=12&amp;guid=23abb7bf-8eb1-4613-a0b6-515a57403465</t>
  </si>
  <si>
    <t>https://portal.eias.ru/Portal/DownloadPage.aspx?type=12&amp;guid=7e6dcdc0-9ff6-4ae2-9309-ceac49f6d3b9</t>
  </si>
  <si>
    <t>29.12.2021 12:46:45</t>
  </si>
</sst>
</file>

<file path=xl/styles.xml><?xml version="1.0" encoding="utf-8"?>
<styleSheet xmlns="http://schemas.openxmlformats.org/spreadsheetml/2006/main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2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49" fontId="0" fillId="0" borderId="0" applyBorder="0">
      <alignment vertical="top"/>
    </xf>
    <xf numFmtId="0" fontId="5" fillId="0" borderId="0"/>
    <xf numFmtId="166" fontId="5" fillId="0" borderId="0"/>
    <xf numFmtId="0" fontId="37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9" fillId="0" borderId="1" applyNumberFormat="0" applyAlignment="0">
      <protection locked="0"/>
    </xf>
    <xf numFmtId="164" fontId="6" fillId="0" borderId="0" applyFont="0" applyFill="0" applyBorder="0" applyAlignment="0" applyProtection="0"/>
    <xf numFmtId="168" fontId="8" fillId="2" borderId="0">
      <protection locked="0"/>
    </xf>
    <xf numFmtId="0" fontId="16" fillId="0" borderId="0" applyFill="0" applyBorder="0" applyProtection="0">
      <alignment vertical="center"/>
    </xf>
    <xf numFmtId="165" fontId="8" fillId="2" borderId="0">
      <protection locked="0"/>
    </xf>
    <xf numFmtId="169" fontId="8" fillId="2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9" fillId="3" borderId="1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36" fillId="4" borderId="2" applyNumberFormat="0">
      <alignment horizontal="center" vertical="center"/>
    </xf>
    <xf numFmtId="0" fontId="15" fillId="5" borderId="1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4" fontId="8" fillId="2" borderId="4" applyBorder="0">
      <alignment horizontal="right"/>
    </xf>
    <xf numFmtId="49" fontId="8" fillId="0" borderId="0" applyBorder="0">
      <alignment vertical="top"/>
    </xf>
    <xf numFmtId="0" fontId="68" fillId="0" borderId="0"/>
    <xf numFmtId="0" fontId="21" fillId="0" borderId="0"/>
    <xf numFmtId="0" fontId="68" fillId="0" borderId="0"/>
    <xf numFmtId="0" fontId="69" fillId="0" borderId="0"/>
    <xf numFmtId="0" fontId="4" fillId="0" borderId="0"/>
    <xf numFmtId="0" fontId="4" fillId="0" borderId="0"/>
    <xf numFmtId="0" fontId="35" fillId="6" borderId="0" applyNumberFormat="0" applyBorder="0" applyAlignment="0">
      <alignment horizontal="left" vertical="center"/>
    </xf>
    <xf numFmtId="0" fontId="21" fillId="0" borderId="0"/>
    <xf numFmtId="49" fontId="35" fillId="0" borderId="0" applyBorder="0">
      <alignment vertical="top"/>
    </xf>
    <xf numFmtId="49" fontId="8" fillId="0" borderId="0" applyBorder="0">
      <alignment vertical="top"/>
    </xf>
    <xf numFmtId="49" fontId="35" fillId="0" borderId="0" applyBorder="0">
      <alignment vertical="top"/>
    </xf>
    <xf numFmtId="49" fontId="8" fillId="6" borderId="0" applyBorder="0">
      <alignment vertical="top"/>
    </xf>
    <xf numFmtId="49" fontId="33" fillId="7" borderId="0" applyBorder="0">
      <alignment vertical="top"/>
    </xf>
    <xf numFmtId="49" fontId="35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21" fillId="0" borderId="0"/>
    <xf numFmtId="49" fontId="8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4" fillId="0" borderId="0"/>
    <xf numFmtId="0" fontId="8" fillId="0" borderId="0">
      <alignment horizontal="left" vertical="center"/>
    </xf>
    <xf numFmtId="0" fontId="4" fillId="0" borderId="0"/>
    <xf numFmtId="0" fontId="4" fillId="0" borderId="0"/>
    <xf numFmtId="0" fontId="21" fillId="0" borderId="0"/>
    <xf numFmtId="0" fontId="85" fillId="0" borderId="0" applyNumberFormat="0" applyFill="0" applyBorder="0" applyAlignment="0" applyProtection="0"/>
    <xf numFmtId="0" fontId="86" fillId="0" borderId="35" applyNumberFormat="0" applyFill="0" applyAlignment="0" applyProtection="0"/>
    <xf numFmtId="0" fontId="87" fillId="0" borderId="36" applyNumberFormat="0" applyFill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89" fillId="14" borderId="0" applyNumberFormat="0" applyBorder="0" applyAlignment="0" applyProtection="0"/>
    <xf numFmtId="0" fontId="90" fillId="15" borderId="0" applyNumberFormat="0" applyBorder="0" applyAlignment="0" applyProtection="0"/>
    <xf numFmtId="0" fontId="91" fillId="16" borderId="0" applyNumberFormat="0" applyBorder="0" applyAlignment="0" applyProtection="0"/>
    <xf numFmtId="0" fontId="92" fillId="17" borderId="38" applyNumberFormat="0" applyAlignment="0" applyProtection="0"/>
    <xf numFmtId="0" fontId="93" fillId="17" borderId="39" applyNumberFormat="0" applyAlignment="0" applyProtection="0"/>
    <xf numFmtId="0" fontId="94" fillId="0" borderId="40" applyNumberFormat="0" applyFill="0" applyAlignment="0" applyProtection="0"/>
    <xf numFmtId="0" fontId="95" fillId="18" borderId="41" applyNumberFormat="0" applyAlignment="0" applyProtection="0"/>
    <xf numFmtId="0" fontId="96" fillId="0" borderId="0" applyNumberFormat="0" applyFill="0" applyBorder="0" applyAlignment="0" applyProtection="0"/>
    <xf numFmtId="0" fontId="35" fillId="19" borderId="42" applyNumberFormat="0" applyFont="0" applyAlignment="0" applyProtection="0"/>
    <xf numFmtId="0" fontId="97" fillId="0" borderId="0" applyNumberFormat="0" applyFill="0" applyBorder="0" applyAlignment="0" applyProtection="0"/>
    <xf numFmtId="0" fontId="98" fillId="0" borderId="43" applyNumberFormat="0" applyFill="0" applyAlignment="0" applyProtection="0"/>
    <xf numFmtId="0" fontId="99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99" fillId="23" borderId="0" applyNumberFormat="0" applyBorder="0" applyAlignment="0" applyProtection="0"/>
    <xf numFmtId="0" fontId="99" fillId="24" borderId="0" applyNumberFormat="0" applyBorder="0" applyAlignment="0" applyProtection="0"/>
    <xf numFmtId="0" fontId="68" fillId="25" borderId="0" applyNumberFormat="0" applyBorder="0" applyAlignment="0" applyProtection="0"/>
    <xf numFmtId="0" fontId="68" fillId="26" borderId="0" applyNumberFormat="0" applyBorder="0" applyAlignment="0" applyProtection="0"/>
    <xf numFmtId="0" fontId="99" fillId="27" borderId="0" applyNumberFormat="0" applyBorder="0" applyAlignment="0" applyProtection="0"/>
    <xf numFmtId="0" fontId="99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99" fillId="31" borderId="0" applyNumberFormat="0" applyBorder="0" applyAlignment="0" applyProtection="0"/>
    <xf numFmtId="0" fontId="99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99" fillId="43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937">
    <xf numFmtId="49" fontId="0" fillId="0" borderId="0" xfId="0">
      <alignment vertical="top"/>
    </xf>
    <xf numFmtId="49" fontId="8" fillId="0" borderId="0" xfId="0" applyFont="1" applyProtection="1">
      <alignment vertical="top"/>
    </xf>
    <xf numFmtId="49" fontId="0" fillId="0" borderId="0" xfId="0" applyProtection="1">
      <alignment vertical="top"/>
    </xf>
    <xf numFmtId="49" fontId="8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8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vertical="center" wrapText="1"/>
    </xf>
    <xf numFmtId="49" fontId="8" fillId="0" borderId="0" xfId="58" applyFont="1" applyAlignment="1" applyProtection="1">
      <alignment vertical="center" wrapText="1"/>
    </xf>
    <xf numFmtId="49" fontId="13" fillId="0" borderId="0" xfId="58" applyFont="1" applyAlignment="1" applyProtection="1">
      <alignment vertical="center"/>
    </xf>
    <xf numFmtId="0" fontId="13" fillId="0" borderId="0" xfId="57" applyFont="1" applyAlignment="1" applyProtection="1">
      <alignment horizontal="center" vertical="center" wrapText="1"/>
    </xf>
    <xf numFmtId="0" fontId="8" fillId="0" borderId="0" xfId="57" applyFont="1" applyAlignment="1" applyProtection="1">
      <alignment vertical="center" wrapText="1"/>
    </xf>
    <xf numFmtId="0" fontId="8" fillId="0" borderId="0" xfId="57" applyFont="1" applyAlignment="1" applyProtection="1">
      <alignment horizontal="left" vertical="center" wrapText="1"/>
    </xf>
    <xf numFmtId="0" fontId="8" fillId="0" borderId="0" xfId="57" applyFont="1" applyProtection="1"/>
    <xf numFmtId="0" fontId="8" fillId="7" borderId="0" xfId="57" applyFont="1" applyFill="1" applyBorder="1" applyProtection="1"/>
    <xf numFmtId="0" fontId="23" fillId="0" borderId="0" xfId="57" applyFont="1"/>
    <xf numFmtId="49" fontId="8" fillId="0" borderId="0" xfId="54" applyFont="1" applyProtection="1">
      <alignment vertical="top"/>
    </xf>
    <xf numFmtId="49" fontId="8" fillId="0" borderId="0" xfId="54" applyProtection="1">
      <alignment vertical="top"/>
    </xf>
    <xf numFmtId="0" fontId="13" fillId="0" borderId="0" xfId="60" applyFont="1" applyAlignment="1" applyProtection="1">
      <alignment vertical="center" wrapText="1"/>
    </xf>
    <xf numFmtId="0" fontId="13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horizontal="center" vertical="center" wrapText="1"/>
    </xf>
    <xf numFmtId="0" fontId="8" fillId="0" borderId="0" xfId="60" applyFont="1" applyAlignment="1" applyProtection="1">
      <alignment vertical="center" wrapText="1"/>
    </xf>
    <xf numFmtId="0" fontId="24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13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5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NumberFormat="1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vertical="center"/>
    </xf>
    <xf numFmtId="49" fontId="8" fillId="7" borderId="0" xfId="60" applyNumberFormat="1" applyFont="1" applyFill="1" applyBorder="1" applyAlignment="1" applyProtection="1">
      <alignment horizontal="right" vertical="center" wrapText="1" indent="1"/>
    </xf>
    <xf numFmtId="49" fontId="24" fillId="7" borderId="0" xfId="60" applyNumberFormat="1" applyFont="1" applyFill="1" applyBorder="1" applyAlignment="1" applyProtection="1">
      <alignment horizontal="center" vertical="center" wrapText="1"/>
    </xf>
    <xf numFmtId="49" fontId="8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7" borderId="0" xfId="62" applyFont="1" applyFill="1" applyBorder="1" applyAlignment="1" applyProtection="1">
      <alignment vertical="center" wrapText="1"/>
    </xf>
    <xf numFmtId="0" fontId="8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8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8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0" fontId="32" fillId="7" borderId="0" xfId="62" applyFont="1" applyFill="1" applyBorder="1" applyAlignment="1" applyProtection="1">
      <alignment horizontal="center" vertical="center" wrapText="1"/>
    </xf>
    <xf numFmtId="0" fontId="32" fillId="7" borderId="0" xfId="57" applyFont="1" applyFill="1" applyBorder="1" applyAlignment="1" applyProtection="1">
      <alignment horizontal="center"/>
    </xf>
    <xf numFmtId="0" fontId="32" fillId="0" borderId="0" xfId="57" applyFont="1" applyAlignment="1" applyProtection="1">
      <alignment horizontal="center" vertical="center"/>
    </xf>
    <xf numFmtId="0" fontId="32" fillId="7" borderId="0" xfId="57" applyFont="1" applyFill="1" applyBorder="1" applyAlignment="1" applyProtection="1">
      <alignment horizontal="center" vertical="center"/>
    </xf>
    <xf numFmtId="49" fontId="30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4" fillId="0" borderId="0" xfId="43" applyProtection="1"/>
    <xf numFmtId="0" fontId="43" fillId="0" borderId="0" xfId="60" applyFont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0" xfId="0" applyNumberFormat="1" applyFont="1" applyProtection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31" fillId="0" borderId="0" xfId="0" applyFont="1" applyBorder="1">
      <alignment vertical="top"/>
    </xf>
    <xf numFmtId="0" fontId="31" fillId="7" borderId="0" xfId="62" applyFont="1" applyFill="1" applyBorder="1" applyAlignment="1" applyProtection="1">
      <alignment vertical="center" wrapText="1"/>
    </xf>
    <xf numFmtId="0" fontId="31" fillId="0" borderId="0" xfId="62" applyFont="1" applyFill="1" applyAlignment="1" applyProtection="1">
      <alignment vertical="center" wrapText="1"/>
    </xf>
    <xf numFmtId="0" fontId="43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3" fillId="0" borderId="0" xfId="60" applyFont="1" applyFill="1" applyAlignment="1" applyProtection="1">
      <alignment horizontal="left" vertical="center" wrapText="1"/>
    </xf>
    <xf numFmtId="0" fontId="43" fillId="0" borderId="0" xfId="60" applyFont="1" applyFill="1" applyBorder="1" applyAlignment="1" applyProtection="1">
      <alignment horizontal="left" vertical="center" wrapText="1"/>
    </xf>
    <xf numFmtId="49" fontId="43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0" fillId="0" borderId="0" xfId="0" applyAlignment="1">
      <alignment horizontal="left" vertical="top"/>
    </xf>
    <xf numFmtId="49" fontId="8" fillId="0" borderId="0" xfId="62" applyNumberFormat="1" applyFont="1" applyFill="1" applyAlignment="1" applyProtection="1">
      <alignment vertical="center" wrapText="1"/>
    </xf>
    <xf numFmtId="49" fontId="8" fillId="0" borderId="0" xfId="0" applyNumberFormat="1" applyFont="1">
      <alignment vertical="top"/>
    </xf>
    <xf numFmtId="0" fontId="43" fillId="0" borderId="0" xfId="62" applyFont="1" applyFill="1" applyAlignment="1" applyProtection="1">
      <alignment horizontal="center" vertical="center" wrapText="1"/>
    </xf>
    <xf numFmtId="0" fontId="10" fillId="10" borderId="7" xfId="61" applyFont="1" applyFill="1" applyBorder="1" applyAlignment="1" applyProtection="1">
      <alignment horizontal="center" vertical="center" wrapText="1"/>
    </xf>
    <xf numFmtId="0" fontId="8" fillId="0" borderId="5" xfId="61" applyFont="1" applyBorder="1" applyAlignment="1" applyProtection="1">
      <alignment horizontal="left" vertical="center"/>
    </xf>
    <xf numFmtId="0" fontId="8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center" vertical="center" wrapText="1"/>
    </xf>
    <xf numFmtId="4" fontId="8" fillId="7" borderId="5" xfId="31" applyNumberFormat="1" applyFont="1" applyFill="1" applyBorder="1" applyAlignment="1" applyProtection="1">
      <alignment horizontal="right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7" fillId="13" borderId="8" xfId="0" applyFont="1" applyFill="1" applyBorder="1" applyAlignment="1" applyProtection="1">
      <alignment horizontal="center" vertical="center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38" fillId="13" borderId="9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8" fillId="13" borderId="8" xfId="62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5" xfId="57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left" vertical="center" wrapText="1"/>
    </xf>
    <xf numFmtId="0" fontId="38" fillId="13" borderId="8" xfId="0" applyNumberFormat="1" applyFont="1" applyFill="1" applyBorder="1" applyAlignment="1" applyProtection="1">
      <alignment horizontal="left" vertical="center"/>
    </xf>
    <xf numFmtId="0" fontId="38" fillId="13" borderId="10" xfId="0" applyNumberFormat="1" applyFont="1" applyFill="1" applyBorder="1" applyAlignment="1" applyProtection="1">
      <alignment horizontal="left" vertical="center"/>
    </xf>
    <xf numFmtId="0" fontId="38" fillId="13" borderId="9" xfId="0" applyNumberFormat="1" applyFont="1" applyFill="1" applyBorder="1" applyAlignment="1" applyProtection="1">
      <alignment horizontal="left" vertical="center"/>
    </xf>
    <xf numFmtId="0" fontId="44" fillId="0" borderId="0" xfId="0" applyNumberFormat="1" applyFont="1" applyAlignment="1">
      <alignment vertical="center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0" fillId="0" borderId="12" xfId="0" applyBorder="1">
      <alignment vertical="top"/>
    </xf>
    <xf numFmtId="0" fontId="8" fillId="7" borderId="5" xfId="57" applyFont="1" applyFill="1" applyBorder="1" applyAlignment="1" applyProtection="1">
      <alignment horizontal="center" vertical="center"/>
    </xf>
    <xf numFmtId="49" fontId="8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2" applyFont="1" applyFill="1" applyAlignment="1" applyProtection="1">
      <alignment vertical="center" wrapText="1"/>
    </xf>
    <xf numFmtId="0" fontId="39" fillId="0" borderId="0" xfId="62" applyFont="1" applyFill="1" applyAlignment="1" applyProtection="1">
      <alignment vertical="center" wrapText="1"/>
    </xf>
    <xf numFmtId="49" fontId="8" fillId="0" borderId="0" xfId="48">
      <alignment vertical="top"/>
    </xf>
    <xf numFmtId="49" fontId="13" fillId="0" borderId="0" xfId="48" applyFont="1" applyBorder="1" applyProtection="1">
      <alignment vertical="top"/>
    </xf>
    <xf numFmtId="49" fontId="8" fillId="0" borderId="0" xfId="48" applyFont="1" applyBorder="1" applyProtection="1">
      <alignment vertical="top"/>
    </xf>
    <xf numFmtId="49" fontId="32" fillId="0" borderId="0" xfId="48" applyFont="1" applyBorder="1" applyAlignment="1" applyProtection="1">
      <alignment horizontal="center" vertical="center"/>
    </xf>
    <xf numFmtId="49" fontId="8" fillId="0" borderId="0" xfId="48" applyBorder="1" applyProtection="1">
      <alignment vertical="top"/>
    </xf>
    <xf numFmtId="0" fontId="8" fillId="7" borderId="0" xfId="48" applyNumberFormat="1" applyFont="1" applyFill="1" applyBorder="1" applyAlignment="1" applyProtection="1"/>
    <xf numFmtId="0" fontId="40" fillId="7" borderId="0" xfId="48" applyNumberFormat="1" applyFont="1" applyFill="1" applyBorder="1" applyAlignment="1" applyProtection="1">
      <alignment horizontal="center" vertical="center" wrapText="1"/>
    </xf>
    <xf numFmtId="0" fontId="13" fillId="7" borderId="0" xfId="48" applyNumberFormat="1" applyFont="1" applyFill="1" applyBorder="1" applyAlignment="1" applyProtection="1"/>
    <xf numFmtId="49" fontId="8" fillId="0" borderId="0" xfId="48" applyFont="1">
      <alignment vertical="top"/>
    </xf>
    <xf numFmtId="49" fontId="32" fillId="0" borderId="0" xfId="48" applyFont="1" applyAlignment="1">
      <alignment horizontal="center" vertical="center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5" xfId="56" applyNumberFormat="1" applyFont="1" applyFill="1" applyBorder="1" applyAlignment="1" applyProtection="1">
      <alignment horizontal="center" vertical="center" wrapText="1"/>
    </xf>
    <xf numFmtId="49" fontId="41" fillId="13" borderId="10" xfId="48" applyFont="1" applyFill="1" applyBorder="1" applyAlignment="1" applyProtection="1">
      <alignment horizontal="center" vertical="top"/>
    </xf>
    <xf numFmtId="49" fontId="38" fillId="13" borderId="10" xfId="48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top"/>
    </xf>
    <xf numFmtId="49" fontId="35" fillId="0" borderId="0" xfId="0" applyFont="1">
      <alignment vertical="top"/>
    </xf>
    <xf numFmtId="0" fontId="35" fillId="0" borderId="5" xfId="59" applyFont="1" applyFill="1" applyBorder="1" applyAlignment="1" applyProtection="1">
      <alignment vertical="center" wrapText="1"/>
    </xf>
    <xf numFmtId="0" fontId="35" fillId="0" borderId="8" xfId="59" applyFont="1" applyFill="1" applyBorder="1" applyAlignment="1" applyProtection="1">
      <alignment vertical="center" wrapText="1"/>
    </xf>
    <xf numFmtId="49" fontId="35" fillId="0" borderId="0" xfId="0" applyFont="1" applyAlignment="1">
      <alignment vertical="top" wrapText="1"/>
    </xf>
    <xf numFmtId="49" fontId="8" fillId="0" borderId="5" xfId="0" applyNumberFormat="1" applyFont="1" applyBorder="1" applyProtection="1">
      <alignment vertical="top"/>
    </xf>
    <xf numFmtId="0" fontId="35" fillId="0" borderId="0" xfId="59" applyFont="1" applyFill="1" applyBorder="1" applyAlignment="1" applyProtection="1">
      <alignment vertical="center" wrapText="1"/>
    </xf>
    <xf numFmtId="49" fontId="35" fillId="0" borderId="5" xfId="0" applyNumberFormat="1" applyFont="1" applyBorder="1" applyProtection="1">
      <alignment vertical="top"/>
    </xf>
    <xf numFmtId="0" fontId="35" fillId="0" borderId="5" xfId="61" applyFont="1" applyBorder="1" applyAlignment="1" applyProtection="1">
      <alignment horizontal="left" vertical="center"/>
    </xf>
    <xf numFmtId="0" fontId="10" fillId="10" borderId="0" xfId="62" applyFont="1" applyFill="1" applyAlignment="1" applyProtection="1">
      <alignment horizontal="center" vertical="center" wrapText="1"/>
    </xf>
    <xf numFmtId="0" fontId="35" fillId="0" borderId="9" xfId="59" applyFont="1" applyFill="1" applyBorder="1" applyAlignment="1" applyProtection="1">
      <alignment vertical="center" wrapText="1"/>
    </xf>
    <xf numFmtId="49" fontId="27" fillId="13" borderId="10" xfId="0" applyFont="1" applyFill="1" applyBorder="1" applyAlignment="1" applyProtection="1">
      <alignment horizontal="left" vertical="center"/>
    </xf>
    <xf numFmtId="49" fontId="8" fillId="13" borderId="12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38" fillId="13" borderId="10" xfId="0" applyFont="1" applyFill="1" applyBorder="1" applyAlignment="1" applyProtection="1">
      <alignment horizontal="left" vertical="center" indent="2"/>
    </xf>
    <xf numFmtId="49" fontId="38" fillId="13" borderId="10" xfId="0" applyFont="1" applyFill="1" applyBorder="1" applyAlignment="1" applyProtection="1">
      <alignment horizontal="left" vertical="center" indent="3"/>
    </xf>
    <xf numFmtId="49" fontId="38" fillId="13" borderId="10" xfId="0" applyFont="1" applyFill="1" applyBorder="1" applyAlignment="1" applyProtection="1">
      <alignment horizontal="left" vertical="center" indent="4"/>
    </xf>
    <xf numFmtId="0" fontId="45" fillId="0" borderId="0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44" fillId="0" borderId="0" xfId="0" applyNumberFormat="1" applyFont="1" applyBorder="1" applyAlignment="1">
      <alignment vertical="center"/>
    </xf>
    <xf numFmtId="49" fontId="8" fillId="7" borderId="5" xfId="62" applyNumberFormat="1" applyFont="1" applyFill="1" applyBorder="1" applyAlignment="1" applyProtection="1">
      <alignment horizontal="left" vertical="center" wrapText="1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0" fontId="8" fillId="7" borderId="5" xfId="62" applyNumberFormat="1" applyFont="1" applyFill="1" applyBorder="1" applyAlignment="1" applyProtection="1">
      <alignment horizontal="left" vertical="center" wrapText="1" indent="5"/>
    </xf>
    <xf numFmtId="0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38" fillId="13" borderId="10" xfId="0" applyFont="1" applyFill="1" applyBorder="1" applyAlignment="1" applyProtection="1">
      <alignment horizontal="left" vertical="center" indent="5"/>
    </xf>
    <xf numFmtId="49" fontId="38" fillId="13" borderId="10" xfId="0" applyFont="1" applyFill="1" applyBorder="1" applyAlignment="1" applyProtection="1">
      <alignment horizontal="left" vertical="center" indent="6"/>
    </xf>
    <xf numFmtId="49" fontId="38" fillId="13" borderId="10" xfId="0" applyFont="1" applyFill="1" applyBorder="1" applyAlignment="1" applyProtection="1">
      <alignment horizontal="left" vertical="center" indent="1"/>
    </xf>
    <xf numFmtId="0" fontId="8" fillId="0" borderId="0" xfId="62" applyFont="1" applyFill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Font="1">
      <alignment vertical="top"/>
    </xf>
    <xf numFmtId="0" fontId="39" fillId="7" borderId="0" xfId="62" applyFont="1" applyFill="1" applyBorder="1" applyAlignment="1" applyProtection="1">
      <alignment horizontal="center" vertical="center" wrapText="1"/>
    </xf>
    <xf numFmtId="49" fontId="8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8" fillId="0" borderId="5" xfId="62" applyFont="1" applyFill="1" applyBorder="1" applyAlignment="1" applyProtection="1">
      <alignment vertical="center" wrapText="1"/>
    </xf>
    <xf numFmtId="49" fontId="8" fillId="13" borderId="9" xfId="61" applyNumberFormat="1" applyFont="1" applyFill="1" applyBorder="1" applyAlignment="1" applyProtection="1">
      <alignment horizontal="center" vertical="center" wrapText="1"/>
    </xf>
    <xf numFmtId="49" fontId="8" fillId="13" borderId="13" xfId="61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vertical="center" wrapText="1"/>
      <protection locked="0"/>
    </xf>
    <xf numFmtId="0" fontId="8" fillId="0" borderId="9" xfId="59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4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0" fontId="20" fillId="10" borderId="0" xfId="62" applyFont="1" applyFill="1" applyAlignment="1" applyProtection="1">
      <alignment horizontal="center" vertical="center" wrapText="1"/>
    </xf>
    <xf numFmtId="49" fontId="8" fillId="13" borderId="8" xfId="62" applyNumberFormat="1" applyFont="1" applyFill="1" applyBorder="1" applyAlignment="1" applyProtection="1">
      <alignment horizontal="left" vertical="center" wrapText="1"/>
    </xf>
    <xf numFmtId="49" fontId="35" fillId="13" borderId="10" xfId="61" applyNumberFormat="1" applyFont="1" applyFill="1" applyBorder="1" applyAlignment="1" applyProtection="1">
      <alignment horizontal="center" vertical="center" wrapText="1"/>
    </xf>
    <xf numFmtId="49" fontId="8" fillId="13" borderId="10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0" fontId="8" fillId="0" borderId="15" xfId="62" applyFont="1" applyFill="1" applyBorder="1" applyAlignment="1" applyProtection="1">
      <alignment vertical="center" wrapText="1"/>
    </xf>
    <xf numFmtId="0" fontId="8" fillId="0" borderId="23" xfId="55" applyFont="1" applyFill="1" applyBorder="1" applyAlignment="1" applyProtection="1">
      <alignment vertical="center" wrapText="1"/>
    </xf>
    <xf numFmtId="0" fontId="8" fillId="0" borderId="23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8" fillId="0" borderId="0" xfId="60" applyNumberFormat="1" applyFont="1" applyFill="1" applyBorder="1" applyAlignment="1" applyProtection="1">
      <alignment horizontal="center" vertical="center" wrapText="1"/>
    </xf>
    <xf numFmtId="49" fontId="8" fillId="7" borderId="8" xfId="62" applyNumberFormat="1" applyFont="1" applyFill="1" applyBorder="1" applyAlignment="1" applyProtection="1">
      <alignment horizontal="left" vertical="center" wrapText="1"/>
    </xf>
    <xf numFmtId="0" fontId="8" fillId="0" borderId="24" xfId="55" applyFont="1" applyFill="1" applyBorder="1" applyAlignment="1" applyProtection="1">
      <alignment vertical="center" wrapText="1"/>
    </xf>
    <xf numFmtId="49" fontId="38" fillId="13" borderId="10" xfId="0" applyFont="1" applyFill="1" applyBorder="1" applyAlignment="1" applyProtection="1">
      <alignment horizontal="left" vertical="center"/>
    </xf>
    <xf numFmtId="0" fontId="8" fillId="0" borderId="0" xfId="55" applyFont="1" applyFill="1" applyBorder="1" applyAlignment="1" applyProtection="1">
      <alignment horizontal="right" vertical="center" wrapText="1"/>
    </xf>
    <xf numFmtId="49" fontId="8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8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13" fillId="0" borderId="0" xfId="62" applyFont="1" applyFill="1" applyAlignment="1" applyProtection="1">
      <alignment horizontal="center" vertical="center" wrapText="1"/>
    </xf>
    <xf numFmtId="49" fontId="13" fillId="0" borderId="0" xfId="0" applyFont="1">
      <alignment vertical="top"/>
    </xf>
    <xf numFmtId="0" fontId="32" fillId="7" borderId="0" xfId="57" applyFont="1" applyFill="1" applyBorder="1" applyAlignment="1" applyProtection="1">
      <alignment horizontal="center" vertical="center" wrapText="1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48" applyFont="1" applyBorder="1" applyAlignment="1" applyProtection="1">
      <alignment horizontal="right" vertical="top"/>
    </xf>
    <xf numFmtId="49" fontId="11" fillId="0" borderId="0" xfId="48" applyFont="1" applyAlignment="1">
      <alignment vertical="top"/>
    </xf>
    <xf numFmtId="0" fontId="8" fillId="7" borderId="0" xfId="62" applyNumberFormat="1" applyFont="1" applyFill="1" applyBorder="1" applyAlignment="1" applyProtection="1">
      <alignment horizontal="center" vertical="center" wrapText="1"/>
    </xf>
    <xf numFmtId="4" fontId="8" fillId="0" borderId="0" xfId="31" applyNumberFormat="1" applyFont="1" applyFill="1" applyBorder="1" applyAlignment="1" applyProtection="1">
      <alignment horizontal="right" vertical="center" wrapText="1"/>
    </xf>
    <xf numFmtId="0" fontId="8" fillId="0" borderId="0" xfId="62" applyNumberFormat="1" applyFont="1" applyFill="1" applyBorder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horizontal="left" vertical="center" wrapText="1"/>
    </xf>
    <xf numFmtId="49" fontId="8" fillId="0" borderId="0" xfId="38">
      <alignment vertical="top"/>
    </xf>
    <xf numFmtId="0" fontId="0" fillId="0" borderId="0" xfId="0" applyNumberFormat="1" applyFill="1" applyAlignment="1" applyProtection="1">
      <alignment vertical="center"/>
    </xf>
    <xf numFmtId="0" fontId="19" fillId="0" borderId="0" xfId="35" applyFont="1" applyFill="1" applyBorder="1" applyAlignment="1" applyProtection="1">
      <alignment vertical="center" wrapText="1"/>
    </xf>
    <xf numFmtId="49" fontId="46" fillId="0" borderId="24" xfId="0" applyFont="1" applyBorder="1" applyAlignment="1">
      <alignment horizontal="justify" vertical="top"/>
    </xf>
    <xf numFmtId="0" fontId="0" fillId="0" borderId="8" xfId="59" applyFont="1" applyFill="1" applyBorder="1" applyAlignment="1" applyProtection="1">
      <alignment vertical="center" wrapText="1"/>
    </xf>
    <xf numFmtId="49" fontId="8" fillId="0" borderId="25" xfId="0" applyNumberFormat="1" applyFont="1" applyBorder="1" applyAlignment="1" applyProtection="1">
      <alignment vertical="center" wrapText="1"/>
    </xf>
    <xf numFmtId="49" fontId="8" fillId="0" borderId="24" xfId="0" applyNumberFormat="1" applyFont="1" applyBorder="1" applyAlignment="1" applyProtection="1">
      <alignment vertical="top" wrapText="1"/>
    </xf>
    <xf numFmtId="49" fontId="8" fillId="0" borderId="25" xfId="0" applyNumberFormat="1" applyFont="1" applyBorder="1" applyAlignment="1" applyProtection="1">
      <alignment vertical="top" wrapText="1"/>
    </xf>
    <xf numFmtId="49" fontId="8" fillId="0" borderId="24" xfId="0" applyNumberFormat="1" applyFont="1" applyBorder="1" applyProtection="1">
      <alignment vertical="top"/>
    </xf>
    <xf numFmtId="0" fontId="0" fillId="0" borderId="9" xfId="59" applyFont="1" applyFill="1" applyBorder="1" applyAlignment="1" applyProtection="1">
      <alignment vertical="center" wrapText="1"/>
    </xf>
    <xf numFmtId="49" fontId="8" fillId="0" borderId="24" xfId="0" applyNumberFormat="1" applyFont="1" applyBorder="1" applyAlignment="1" applyProtection="1">
      <alignment vertical="top"/>
    </xf>
    <xf numFmtId="0" fontId="4" fillId="0" borderId="0" xfId="43"/>
    <xf numFmtId="49" fontId="70" fillId="0" borderId="0" xfId="0" applyFont="1">
      <alignment vertical="top"/>
    </xf>
    <xf numFmtId="0" fontId="0" fillId="0" borderId="0" xfId="0" applyNumberFormat="1">
      <alignment vertical="top"/>
    </xf>
    <xf numFmtId="0" fontId="71" fillId="7" borderId="0" xfId="62" applyFont="1" applyFill="1" applyBorder="1" applyAlignment="1" applyProtection="1">
      <alignment vertical="center" wrapText="1"/>
    </xf>
    <xf numFmtId="0" fontId="70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13" fillId="0" borderId="0" xfId="60" applyFont="1" applyFill="1" applyAlignment="1" applyProtection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8" fillId="0" borderId="0" xfId="48" applyProtection="1">
      <alignment vertical="top"/>
    </xf>
    <xf numFmtId="49" fontId="8" fillId="0" borderId="0" xfId="38" applyProtection="1">
      <alignment vertical="top"/>
    </xf>
    <xf numFmtId="0" fontId="8" fillId="7" borderId="11" xfId="57" applyFont="1" applyFill="1" applyBorder="1" applyAlignment="1" applyProtection="1">
      <alignment horizontal="center" vertical="center"/>
    </xf>
    <xf numFmtId="49" fontId="8" fillId="13" borderId="10" xfId="62" applyNumberFormat="1" applyFont="1" applyFill="1" applyBorder="1" applyAlignment="1" applyProtection="1">
      <alignment horizontal="left" vertical="center" wrapText="1" indent="4"/>
    </xf>
    <xf numFmtId="4" fontId="0" fillId="13" borderId="10" xfId="0" applyNumberFormat="1" applyFill="1" applyBorder="1" applyAlignment="1" applyProtection="1">
      <alignment horizontal="right" vertical="center"/>
    </xf>
    <xf numFmtId="49" fontId="0" fillId="13" borderId="10" xfId="61" applyNumberFormat="1" applyFont="1" applyFill="1" applyBorder="1" applyAlignment="1" applyProtection="1">
      <alignment horizontal="center" vertical="center" wrapText="1"/>
    </xf>
    <xf numFmtId="49" fontId="38" fillId="13" borderId="8" xfId="0" applyFont="1" applyFill="1" applyBorder="1" applyAlignment="1" applyProtection="1">
      <alignment vertical="center" wrapText="1"/>
    </xf>
    <xf numFmtId="49" fontId="38" fillId="13" borderId="10" xfId="0" applyFont="1" applyFill="1" applyBorder="1" applyAlignment="1" applyProtection="1">
      <alignment vertical="center"/>
    </xf>
    <xf numFmtId="49" fontId="38" fillId="13" borderId="10" xfId="0" applyFont="1" applyFill="1" applyBorder="1" applyAlignment="1" applyProtection="1">
      <alignment vertical="center" wrapText="1"/>
    </xf>
    <xf numFmtId="49" fontId="38" fillId="13" borderId="9" xfId="0" applyFont="1" applyFill="1" applyBorder="1" applyAlignment="1" applyProtection="1">
      <alignment horizontal="left" vertical="center" indent="4"/>
    </xf>
    <xf numFmtId="0" fontId="8" fillId="0" borderId="10" xfId="62" applyNumberFormat="1" applyFont="1" applyFill="1" applyBorder="1" applyAlignment="1" applyProtection="1">
      <alignment vertical="center" wrapText="1"/>
    </xf>
    <xf numFmtId="0" fontId="8" fillId="0" borderId="9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5"/>
    </xf>
    <xf numFmtId="0" fontId="8" fillId="0" borderId="5" xfId="62" applyNumberFormat="1" applyFont="1" applyFill="1" applyBorder="1" applyAlignment="1" applyProtection="1">
      <alignment horizontal="left" vertical="center" wrapText="1" indent="1"/>
    </xf>
    <xf numFmtId="0" fontId="8" fillId="0" borderId="5" xfId="62" applyNumberFormat="1" applyFont="1" applyFill="1" applyBorder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horizontal="left" vertical="center" wrapText="1" indent="3"/>
    </xf>
    <xf numFmtId="49" fontId="38" fillId="13" borderId="12" xfId="0" applyFont="1" applyFill="1" applyBorder="1" applyAlignment="1" applyProtection="1">
      <alignment horizontal="left" vertical="center" indent="4"/>
    </xf>
    <xf numFmtId="49" fontId="38" fillId="13" borderId="12" xfId="0" applyFont="1" applyFill="1" applyBorder="1" applyAlignment="1" applyProtection="1">
      <alignment horizontal="left" vertical="center" indent="3"/>
    </xf>
    <xf numFmtId="49" fontId="38" fillId="13" borderId="12" xfId="0" applyFont="1" applyFill="1" applyBorder="1" applyAlignment="1" applyProtection="1">
      <alignment horizontal="left" vertical="center" indent="2"/>
    </xf>
    <xf numFmtId="49" fontId="38" fillId="13" borderId="12" xfId="0" applyFont="1" applyFill="1" applyBorder="1" applyAlignment="1" applyProtection="1">
      <alignment horizontal="left" vertical="center" indent="6"/>
    </xf>
    <xf numFmtId="49" fontId="38" fillId="13" borderId="12" xfId="0" applyFont="1" applyFill="1" applyBorder="1" applyAlignment="1" applyProtection="1">
      <alignment horizontal="left" vertical="center" indent="5"/>
    </xf>
    <xf numFmtId="49" fontId="38" fillId="13" borderId="12" xfId="0" applyFont="1" applyFill="1" applyBorder="1" applyAlignment="1" applyProtection="1">
      <alignment horizontal="left" vertical="center" indent="1"/>
    </xf>
    <xf numFmtId="0" fontId="8" fillId="7" borderId="5" xfId="62" applyFont="1" applyFill="1" applyBorder="1" applyAlignment="1" applyProtection="1">
      <alignment vertical="center" wrapText="1"/>
    </xf>
    <xf numFmtId="0" fontId="19" fillId="0" borderId="0" xfId="63" applyFont="1" applyBorder="1" applyAlignment="1">
      <alignment horizontal="center" vertical="center" wrapText="1"/>
    </xf>
    <xf numFmtId="0" fontId="8" fillId="0" borderId="8" xfId="62" applyNumberFormat="1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49" fontId="8" fillId="13" borderId="5" xfId="61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Alignment="1" applyProtection="1">
      <alignment horizontal="left" vertical="center" wrapText="1"/>
    </xf>
    <xf numFmtId="14" fontId="8" fillId="7" borderId="0" xfId="60" applyNumberFormat="1" applyFont="1" applyFill="1" applyBorder="1" applyAlignment="1" applyProtection="1">
      <alignment horizontal="left" vertical="center" wrapText="1"/>
    </xf>
    <xf numFmtId="14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Border="1" applyAlignment="1" applyProtection="1">
      <alignment horizontal="left"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2" fillId="0" borderId="5" xfId="31" applyNumberFormat="1" applyFont="1" applyFill="1" applyBorder="1" applyAlignment="1" applyProtection="1">
      <alignment horizontal="center" vertical="center" wrapText="1"/>
    </xf>
    <xf numFmtId="0" fontId="72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" fontId="73" fillId="13" borderId="10" xfId="0" applyNumberFormat="1" applyFont="1" applyFill="1" applyBorder="1" applyAlignment="1" applyProtection="1">
      <alignment horizontal="right"/>
    </xf>
    <xf numFmtId="49" fontId="38" fillId="13" borderId="10" xfId="48" applyFont="1" applyFill="1" applyBorder="1" applyAlignment="1" applyProtection="1">
      <alignment horizontal="left" vertical="center" indent="1"/>
    </xf>
    <xf numFmtId="49" fontId="72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0" fillId="10" borderId="0" xfId="62" applyFont="1" applyFill="1" applyAlignment="1" applyProtection="1">
      <alignment vertical="center" wrapText="1"/>
    </xf>
    <xf numFmtId="0" fontId="8" fillId="0" borderId="0" xfId="59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0" fontId="72" fillId="0" borderId="0" xfId="0" applyNumberFormat="1" applyFont="1" applyAlignment="1">
      <alignment vertical="center"/>
    </xf>
    <xf numFmtId="0" fontId="74" fillId="0" borderId="0" xfId="0" applyNumberFormat="1" applyFont="1" applyAlignment="1">
      <alignment vertical="center"/>
    </xf>
    <xf numFmtId="0" fontId="72" fillId="0" borderId="0" xfId="61" applyNumberFormat="1" applyFont="1" applyFill="1" applyBorder="1" applyAlignment="1" applyProtection="1">
      <alignment vertical="center" wrapText="1"/>
    </xf>
    <xf numFmtId="0" fontId="72" fillId="0" borderId="0" xfId="55" applyFont="1" applyFill="1" applyBorder="1" applyAlignment="1" applyProtection="1">
      <alignment horizontal="left" vertical="center" wrapText="1"/>
    </xf>
    <xf numFmtId="0" fontId="72" fillId="0" borderId="0" xfId="62" applyFont="1" applyFill="1" applyAlignment="1" applyProtection="1">
      <alignment vertical="center"/>
    </xf>
    <xf numFmtId="49" fontId="72" fillId="0" borderId="0" xfId="0" applyFont="1" applyAlignment="1">
      <alignment vertical="top"/>
    </xf>
    <xf numFmtId="0" fontId="72" fillId="0" borderId="0" xfId="0" applyNumberFormat="1" applyFont="1" applyFill="1" applyBorder="1" applyAlignment="1">
      <alignment vertical="center"/>
    </xf>
    <xf numFmtId="49" fontId="72" fillId="0" borderId="0" xfId="62" applyNumberFormat="1" applyFont="1" applyFill="1" applyAlignment="1" applyProtection="1">
      <alignment vertical="center" wrapText="1"/>
    </xf>
    <xf numFmtId="49" fontId="72" fillId="0" borderId="0" xfId="62" applyNumberFormat="1" applyFont="1" applyFill="1" applyAlignment="1" applyProtection="1">
      <alignment vertical="center"/>
    </xf>
    <xf numFmtId="0" fontId="72" fillId="0" borderId="0" xfId="0" applyNumberFormat="1" applyFont="1" applyFill="1" applyAlignment="1" applyProtection="1">
      <alignment vertical="center"/>
    </xf>
    <xf numFmtId="49" fontId="72" fillId="10" borderId="0" xfId="0" applyFont="1" applyFill="1" applyProtection="1">
      <alignment vertical="top"/>
    </xf>
    <xf numFmtId="165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8" fillId="0" borderId="0" xfId="0" applyNumberFormat="1" applyFont="1" applyProtection="1">
      <alignment vertical="top"/>
    </xf>
    <xf numFmtId="0" fontId="8" fillId="0" borderId="5" xfId="59" applyNumberFormat="1" applyFont="1" applyFill="1" applyBorder="1" applyAlignment="1" applyProtection="1">
      <alignment vertical="center" wrapText="1"/>
    </xf>
    <xf numFmtId="49" fontId="8" fillId="13" borderId="8" xfId="62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Protection="1">
      <alignment vertical="top"/>
    </xf>
    <xf numFmtId="49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8" fillId="13" borderId="8" xfId="36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9" fillId="0" borderId="17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8" fillId="0" borderId="0" xfId="62" applyNumberFormat="1" applyFont="1" applyFill="1" applyBorder="1" applyAlignment="1" applyProtection="1">
      <alignment vertical="center" wrapText="1"/>
    </xf>
    <xf numFmtId="0" fontId="72" fillId="0" borderId="0" xfId="55" applyFont="1" applyFill="1" applyBorder="1" applyAlignment="1" applyProtection="1">
      <alignment horizontal="righ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2" fillId="0" borderId="0" xfId="62" applyFont="1" applyFill="1" applyBorder="1" applyAlignment="1" applyProtection="1">
      <alignment vertical="center" wrapText="1"/>
    </xf>
    <xf numFmtId="49" fontId="72" fillId="0" borderId="0" xfId="62" applyNumberFormat="1" applyFont="1" applyFill="1" applyBorder="1" applyAlignment="1" applyProtection="1">
      <alignment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32" fillId="0" borderId="0" xfId="62" applyFont="1" applyFill="1" applyBorder="1" applyAlignment="1" applyProtection="1">
      <alignment vertical="center" wrapText="1"/>
    </xf>
    <xf numFmtId="49" fontId="72" fillId="0" borderId="0" xfId="0" applyFont="1" applyFill="1" applyBorder="1" applyProtection="1">
      <alignment vertical="top"/>
    </xf>
    <xf numFmtId="49" fontId="72" fillId="0" borderId="0" xfId="0" applyFont="1" applyBorder="1">
      <alignment vertical="top"/>
    </xf>
    <xf numFmtId="49" fontId="72" fillId="0" borderId="0" xfId="0" applyNumberFormat="1" applyFont="1" applyBorder="1" applyAlignment="1">
      <alignment vertical="center"/>
    </xf>
    <xf numFmtId="49" fontId="72" fillId="0" borderId="0" xfId="0" applyNumberFormat="1" applyFont="1" applyFill="1" applyAlignment="1" applyProtection="1">
      <alignment vertical="center"/>
    </xf>
    <xf numFmtId="0" fontId="72" fillId="0" borderId="0" xfId="62" applyFont="1" applyFill="1" applyAlignment="1" applyProtection="1">
      <alignment horizontal="center" vertical="center" wrapText="1"/>
    </xf>
    <xf numFmtId="49" fontId="72" fillId="0" borderId="0" xfId="0" applyFont="1" applyFill="1" applyProtection="1">
      <alignment vertical="top"/>
    </xf>
    <xf numFmtId="49" fontId="72" fillId="0" borderId="0" xfId="0" applyFont="1" applyFill="1" applyAlignment="1" applyProtection="1">
      <alignment vertical="top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8" fillId="0" borderId="0" xfId="41"/>
    <xf numFmtId="0" fontId="0" fillId="0" borderId="0" xfId="0" applyNumberFormat="1" applyAlignment="1"/>
    <xf numFmtId="0" fontId="32" fillId="0" borderId="0" xfId="62" applyFont="1" applyFill="1" applyBorder="1" applyAlignment="1" applyProtection="1">
      <alignment horizontal="center" vertical="center" wrapText="1"/>
    </xf>
    <xf numFmtId="0" fontId="32" fillId="0" borderId="0" xfId="62" applyFont="1" applyFill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right" vertical="center" wrapText="1"/>
    </xf>
    <xf numFmtId="4" fontId="8" fillId="0" borderId="0" xfId="37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left" vertical="center" wrapText="1" indent="1"/>
    </xf>
    <xf numFmtId="49" fontId="8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8" fillId="0" borderId="0" xfId="37" applyFont="1" applyFill="1" applyBorder="1" applyAlignment="1" applyProtection="1">
      <alignment horizontal="center" vertical="center" wrapText="1"/>
    </xf>
    <xf numFmtId="0" fontId="70" fillId="0" borderId="0" xfId="62" applyNumberFormat="1" applyFont="1" applyFill="1" applyAlignment="1" applyProtection="1">
      <alignment vertical="center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167" fontId="8" fillId="0" borderId="5" xfId="36" applyNumberFormat="1" applyFont="1" applyFill="1" applyBorder="1" applyAlignment="1" applyProtection="1">
      <alignment horizontal="center" vertical="center" wrapText="1"/>
    </xf>
    <xf numFmtId="0" fontId="70" fillId="13" borderId="14" xfId="62" applyFont="1" applyFill="1" applyBorder="1" applyAlignment="1" applyProtection="1">
      <alignment horizontal="center" vertical="center" wrapText="1"/>
    </xf>
    <xf numFmtId="0" fontId="70" fillId="13" borderId="18" xfId="62" applyFont="1" applyFill="1" applyBorder="1" applyAlignment="1" applyProtection="1">
      <alignment horizontal="center" vertical="center" wrapText="1"/>
    </xf>
    <xf numFmtId="49" fontId="70" fillId="13" borderId="18" xfId="62" applyNumberFormat="1" applyFont="1" applyFill="1" applyBorder="1" applyAlignment="1" applyProtection="1">
      <alignment horizontal="left" vertical="center" wrapText="1"/>
    </xf>
    <xf numFmtId="49" fontId="35" fillId="13" borderId="10" xfId="49" applyNumberFormat="1" applyFill="1" applyBorder="1" applyAlignment="1" applyProtection="1">
      <alignment horizontal="left" vertical="center"/>
    </xf>
    <xf numFmtId="49" fontId="70" fillId="13" borderId="16" xfId="62" applyNumberFormat="1" applyFont="1" applyFill="1" applyBorder="1" applyAlignment="1" applyProtection="1">
      <alignment horizontal="left" vertical="center" wrapText="1"/>
    </xf>
    <xf numFmtId="49" fontId="8" fillId="8" borderId="5" xfId="62" applyNumberFormat="1" applyFont="1" applyFill="1" applyBorder="1" applyAlignment="1" applyProtection="1">
      <alignment horizontal="center" vertical="center" wrapText="1"/>
    </xf>
    <xf numFmtId="0" fontId="75" fillId="0" borderId="0" xfId="62" applyFont="1" applyFill="1" applyAlignment="1" applyProtection="1">
      <alignment vertical="center" wrapText="1"/>
    </xf>
    <xf numFmtId="0" fontId="28" fillId="0" borderId="0" xfId="62" applyFont="1" applyFill="1" applyBorder="1" applyAlignment="1" applyProtection="1">
      <alignment horizontal="center" vertical="center" wrapText="1"/>
    </xf>
    <xf numFmtId="49" fontId="10" fillId="13" borderId="8" xfId="48" applyFont="1" applyFill="1" applyBorder="1" applyAlignment="1" applyProtection="1">
      <alignment horizontal="right" vertical="center" wrapText="1"/>
    </xf>
    <xf numFmtId="49" fontId="10" fillId="13" borderId="10" xfId="48" applyFont="1" applyFill="1" applyBorder="1" applyAlignment="1" applyProtection="1">
      <alignment horizontal="right" vertical="center" wrapText="1"/>
    </xf>
    <xf numFmtId="49" fontId="8" fillId="13" borderId="10" xfId="48" applyFont="1" applyFill="1" applyBorder="1" applyAlignment="1" applyProtection="1">
      <alignment horizontal="right" vertical="center" wrapText="1"/>
    </xf>
    <xf numFmtId="49" fontId="8" fillId="13" borderId="9" xfId="48" applyFont="1" applyFill="1" applyBorder="1" applyAlignment="1" applyProtection="1">
      <alignment horizontal="right" vertical="center" wrapText="1"/>
    </xf>
    <xf numFmtId="0" fontId="8" fillId="0" borderId="26" xfId="62" applyFont="1" applyFill="1" applyBorder="1" applyAlignment="1" applyProtection="1">
      <alignment vertical="center" wrapText="1"/>
    </xf>
    <xf numFmtId="0" fontId="48" fillId="0" borderId="0" xfId="62" applyFont="1" applyFill="1" applyAlignment="1" applyProtection="1">
      <alignment vertical="center" wrapText="1"/>
    </xf>
    <xf numFmtId="0" fontId="11" fillId="0" borderId="0" xfId="62" applyFont="1" applyFill="1" applyAlignment="1" applyProtection="1">
      <alignment vertical="center" wrapText="1"/>
    </xf>
    <xf numFmtId="0" fontId="49" fillId="0" borderId="0" xfId="62" applyFont="1" applyFill="1" applyAlignment="1" applyProtection="1">
      <alignment horizontal="center" vertical="center" wrapText="1"/>
    </xf>
    <xf numFmtId="0" fontId="76" fillId="0" borderId="0" xfId="42" applyFont="1" applyFill="1" applyProtection="1"/>
    <xf numFmtId="49" fontId="33" fillId="7" borderId="0" xfId="51">
      <alignment vertical="top"/>
    </xf>
    <xf numFmtId="49" fontId="51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1" fillId="0" borderId="0" xfId="0" applyFont="1" applyFill="1" applyProtection="1">
      <alignment vertical="top"/>
    </xf>
    <xf numFmtId="0" fontId="70" fillId="0" borderId="0" xfId="62" applyFont="1" applyFill="1" applyAlignment="1" applyProtection="1">
      <alignment vertical="center"/>
    </xf>
    <xf numFmtId="49" fontId="70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9" xfId="0" applyFont="1" applyFill="1" applyBorder="1" applyAlignment="1" applyProtection="1">
      <alignment horizontal="right" vertical="center" wrapText="1"/>
    </xf>
    <xf numFmtId="49" fontId="0" fillId="13" borderId="10" xfId="0" applyFont="1" applyFill="1" applyBorder="1" applyAlignment="1" applyProtection="1">
      <alignment horizontal="right" vertical="center" wrapText="1"/>
    </xf>
    <xf numFmtId="49" fontId="70" fillId="0" borderId="0" xfId="0" applyFont="1" applyFill="1" applyAlignment="1" applyProtection="1">
      <alignment vertical="top"/>
    </xf>
    <xf numFmtId="49" fontId="70" fillId="10" borderId="0" xfId="0" applyFont="1" applyFill="1" applyAlignment="1" applyProtection="1">
      <alignment vertical="top"/>
    </xf>
    <xf numFmtId="49" fontId="8" fillId="0" borderId="0" xfId="0" applyNumberFormat="1" applyFont="1" applyFill="1" applyProtection="1">
      <alignment vertical="top"/>
    </xf>
    <xf numFmtId="49" fontId="0" fillId="2" borderId="27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27" xfId="0" applyFill="1" applyBorder="1" applyAlignment="1" applyProtection="1">
      <alignment horizontal="right" vertical="center" wrapText="1"/>
    </xf>
    <xf numFmtId="0" fontId="0" fillId="0" borderId="27" xfId="0" applyNumberFormat="1" applyFill="1" applyBorder="1" applyAlignment="1" applyProtection="1">
      <alignment horizontal="center" vertical="center" wrapText="1"/>
    </xf>
    <xf numFmtId="49" fontId="0" fillId="0" borderId="27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0" fillId="0" borderId="28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28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0" fillId="0" borderId="6" xfId="40" applyFont="1" applyBorder="1" applyAlignment="1" applyProtection="1">
      <alignment horizontal="justify" vertical="center" wrapText="1"/>
    </xf>
    <xf numFmtId="0" fontId="52" fillId="0" borderId="0" xfId="60" applyFont="1" applyFill="1" applyAlignment="1" applyProtection="1">
      <alignment vertical="top" wrapText="1"/>
    </xf>
    <xf numFmtId="0" fontId="8" fillId="0" borderId="6" xfId="40" applyFont="1" applyBorder="1" applyAlignment="1" applyProtection="1">
      <alignment horizontal="justify" vertical="center" wrapText="1"/>
    </xf>
    <xf numFmtId="0" fontId="72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8" fillId="0" borderId="0" xfId="38" applyNumberFormat="1" applyFont="1">
      <alignment vertical="top"/>
    </xf>
    <xf numFmtId="0" fontId="8" fillId="7" borderId="0" xfId="62" applyFont="1" applyFill="1" applyBorder="1" applyAlignment="1" applyProtection="1">
      <alignment horizontal="right" vertical="center"/>
    </xf>
    <xf numFmtId="49" fontId="67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4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2" fillId="0" borderId="0" xfId="38" applyFont="1" applyAlignment="1">
      <alignment vertical="top"/>
    </xf>
    <xf numFmtId="0" fontId="45" fillId="0" borderId="0" xfId="55" applyFont="1" applyFill="1" applyBorder="1" applyAlignment="1" applyProtection="1">
      <alignment vertical="center" wrapText="1"/>
    </xf>
    <xf numFmtId="49" fontId="8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38" fillId="13" borderId="10" xfId="38" applyFont="1" applyFill="1" applyBorder="1" applyAlignment="1" applyProtection="1">
      <alignment horizontal="left" vertical="center" indent="3"/>
    </xf>
    <xf numFmtId="49" fontId="41" fillId="13" borderId="9" xfId="38" applyFont="1" applyFill="1" applyBorder="1" applyAlignment="1" applyProtection="1">
      <alignment horizontal="center" vertical="top"/>
    </xf>
    <xf numFmtId="0" fontId="52" fillId="0" borderId="0" xfId="62" applyFont="1" applyFill="1" applyAlignment="1" applyProtection="1">
      <alignment horizontal="right" vertical="top" wrapText="1"/>
    </xf>
    <xf numFmtId="49" fontId="38" fillId="13" borderId="10" xfId="38" applyFont="1" applyFill="1" applyBorder="1" applyAlignment="1" applyProtection="1">
      <alignment horizontal="left" vertical="center" indent="1"/>
    </xf>
    <xf numFmtId="49" fontId="38" fillId="13" borderId="10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/>
    </xf>
    <xf numFmtId="0" fontId="8" fillId="0" borderId="5" xfId="62" applyFont="1" applyFill="1" applyBorder="1" applyAlignment="1" applyProtection="1">
      <alignment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77" fillId="0" borderId="0" xfId="60" applyFont="1" applyAlignment="1" applyProtection="1">
      <alignment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49" fontId="0" fillId="0" borderId="11" xfId="0" applyFill="1" applyBorder="1">
      <alignment vertical="top"/>
    </xf>
    <xf numFmtId="49" fontId="38" fillId="13" borderId="8" xfId="0" applyFont="1" applyFill="1" applyBorder="1" applyAlignment="1" applyProtection="1">
      <alignment horizontal="left" vertical="center"/>
    </xf>
    <xf numFmtId="49" fontId="38" fillId="13" borderId="8" xfId="0" applyFont="1" applyFill="1" applyBorder="1" applyAlignment="1" applyProtection="1">
      <alignment horizontal="left" vertical="center" indent="4"/>
    </xf>
    <xf numFmtId="49" fontId="38" fillId="13" borderId="8" xfId="0" applyFont="1" applyFill="1" applyBorder="1" applyAlignment="1" applyProtection="1">
      <alignment horizontal="left" vertical="center" indent="1"/>
    </xf>
    <xf numFmtId="4" fontId="73" fillId="13" borderId="9" xfId="0" applyNumberFormat="1" applyFont="1" applyFill="1" applyBorder="1" applyAlignment="1" applyProtection="1">
      <alignment horizontal="right"/>
    </xf>
    <xf numFmtId="0" fontId="72" fillId="0" borderId="0" xfId="0" applyNumberFormat="1" applyFont="1" applyBorder="1" applyAlignment="1">
      <alignment vertical="center"/>
    </xf>
    <xf numFmtId="0" fontId="42" fillId="0" borderId="0" xfId="0" applyNumberFormat="1" applyFont="1" applyBorder="1" applyAlignment="1">
      <alignment vertical="center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7" fillId="9" borderId="5" xfId="31" applyNumberFormat="1" applyFill="1" applyBorder="1" applyAlignment="1" applyProtection="1">
      <alignment horizontal="left" vertical="center" wrapText="1"/>
      <protection locked="0"/>
    </xf>
    <xf numFmtId="49" fontId="8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1" fillId="13" borderId="9" xfId="48" applyFont="1" applyFill="1" applyBorder="1" applyAlignment="1" applyProtection="1">
      <alignment horizontal="center" vertical="top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78" fillId="7" borderId="0" xfId="36" applyNumberFormat="1" applyFont="1" applyFill="1" applyBorder="1" applyAlignment="1" applyProtection="1">
      <alignment horizontal="center" vertical="center" wrapText="1"/>
    </xf>
    <xf numFmtId="0" fontId="78" fillId="0" borderId="0" xfId="0" applyNumberFormat="1" applyFont="1" applyFill="1" applyBorder="1" applyAlignment="1">
      <alignment horizontal="center" vertical="center"/>
    </xf>
    <xf numFmtId="0" fontId="78" fillId="0" borderId="0" xfId="55" applyNumberFormat="1" applyFont="1" applyFill="1" applyBorder="1" applyAlignment="1" applyProtection="1">
      <alignment horizontal="center" vertical="center" wrapText="1"/>
    </xf>
    <xf numFmtId="0" fontId="78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left" vertical="center" wrapText="1" indent="2"/>
    </xf>
    <xf numFmtId="49" fontId="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2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5" xfId="60" applyNumberFormat="1" applyFont="1" applyFill="1" applyBorder="1" applyAlignment="1" applyProtection="1">
      <alignment horizontal="left" vertical="center" wrapText="1" indent="1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0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79" fillId="0" borderId="0" xfId="0" applyNumberFormat="1" applyFont="1" applyFill="1" applyBorder="1" applyAlignment="1">
      <alignment vertical="center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19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55" applyNumberFormat="1" applyFont="1" applyFill="1" applyBorder="1" applyAlignment="1" applyProtection="1">
      <alignment horizontal="center" vertical="center" wrapText="1"/>
    </xf>
    <xf numFmtId="49" fontId="8" fillId="13" borderId="8" xfId="62" applyNumberFormat="1" applyFont="1" applyFill="1" applyBorder="1" applyAlignment="1" applyProtection="1">
      <alignment horizontal="center" vertical="center" wrapText="1"/>
    </xf>
    <xf numFmtId="0" fontId="8" fillId="13" borderId="10" xfId="61" applyNumberFormat="1" applyFont="1" applyFill="1" applyBorder="1" applyAlignment="1" applyProtection="1">
      <alignment horizontal="left" vertical="center" wrapText="1"/>
    </xf>
    <xf numFmtId="49" fontId="8" fillId="13" borderId="9" xfId="62" applyNumberFormat="1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left" vertical="center" wrapText="1" indent="3"/>
    </xf>
    <xf numFmtId="0" fontId="72" fillId="0" borderId="0" xfId="0" applyNumberFormat="1" applyFont="1" applyFill="1" applyBorder="1" applyAlignment="1">
      <alignment horizontal="center" vertical="center"/>
    </xf>
    <xf numFmtId="0" fontId="8" fillId="13" borderId="9" xfId="61" applyNumberFormat="1" applyFont="1" applyFill="1" applyBorder="1" applyAlignment="1" applyProtection="1">
      <alignment horizontal="left" vertical="center" wrapText="1"/>
    </xf>
    <xf numFmtId="0" fontId="72" fillId="0" borderId="0" xfId="0" applyNumberFormat="1" applyFont="1" applyFill="1" applyBorder="1" applyAlignment="1">
      <alignment horizontal="center" vertical="center"/>
    </xf>
    <xf numFmtId="49" fontId="8" fillId="0" borderId="18" xfId="62" applyNumberFormat="1" applyFont="1" applyFill="1" applyBorder="1" applyAlignment="1" applyProtection="1">
      <alignment horizontal="center" vertical="center" wrapText="1"/>
    </xf>
    <xf numFmtId="0" fontId="8" fillId="0" borderId="18" xfId="55" applyFont="1" applyFill="1" applyBorder="1" applyAlignment="1" applyProtection="1">
      <alignment horizontal="left" vertical="center" wrapText="1" indent="2"/>
    </xf>
    <xf numFmtId="0" fontId="8" fillId="0" borderId="18" xfId="61" applyNumberFormat="1" applyFont="1" applyFill="1" applyBorder="1" applyAlignment="1" applyProtection="1">
      <alignment horizontal="left" vertical="center" wrapText="1"/>
    </xf>
    <xf numFmtId="49" fontId="8" fillId="0" borderId="18" xfId="62" applyNumberFormat="1" applyFont="1" applyFill="1" applyBorder="1" applyAlignment="1" applyProtection="1">
      <alignment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2" fillId="0" borderId="0" xfId="62" applyFont="1" applyFill="1" applyBorder="1" applyAlignment="1" applyProtection="1">
      <alignment horizontal="center" vertical="center" wrapText="1"/>
    </xf>
    <xf numFmtId="0" fontId="72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7" fillId="0" borderId="5" xfId="61" applyNumberFormat="1" applyFont="1" applyFill="1" applyBorder="1" applyAlignment="1" applyProtection="1">
      <alignment horizontal="center" vertical="center" wrapText="1"/>
    </xf>
    <xf numFmtId="49" fontId="33" fillId="7" borderId="0" xfId="51" applyAlignment="1">
      <alignment vertical="top" wrapText="1"/>
    </xf>
    <xf numFmtId="49" fontId="28" fillId="0" borderId="10" xfId="36" applyNumberFormat="1" applyFont="1" applyFill="1" applyBorder="1" applyAlignment="1" applyProtection="1">
      <alignment horizontal="center" vertical="center" wrapText="1"/>
    </xf>
    <xf numFmtId="0" fontId="80" fillId="0" borderId="0" xfId="62" applyFont="1" applyFill="1" applyAlignment="1" applyProtection="1">
      <alignment vertical="center"/>
    </xf>
    <xf numFmtId="0" fontId="81" fillId="0" borderId="0" xfId="62" applyFont="1" applyFill="1" applyAlignment="1" applyProtection="1">
      <alignment vertical="center"/>
    </xf>
    <xf numFmtId="14" fontId="8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2" xfId="0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1"/>
    </xf>
    <xf numFmtId="0" fontId="72" fillId="0" borderId="0" xfId="62" applyNumberFormat="1" applyFont="1" applyFill="1" applyAlignment="1" applyProtection="1">
      <alignment vertical="center"/>
    </xf>
    <xf numFmtId="0" fontId="72" fillId="0" borderId="0" xfId="62" applyFont="1" applyFill="1" applyAlignment="1" applyProtection="1">
      <alignment horizontal="left" vertical="center" wrapText="1" indent="1"/>
    </xf>
    <xf numFmtId="0" fontId="70" fillId="0" borderId="0" xfId="62" applyFont="1" applyFill="1" applyAlignment="1" applyProtection="1">
      <alignment horizontal="left" vertical="center" wrapText="1" indent="1"/>
    </xf>
    <xf numFmtId="0" fontId="82" fillId="0" borderId="0" xfId="62" applyFont="1" applyFill="1" applyAlignment="1" applyProtection="1">
      <alignment horizontal="left" vertical="center" wrapText="1" indent="1"/>
    </xf>
    <xf numFmtId="0" fontId="83" fillId="0" borderId="0" xfId="62" applyFont="1" applyFill="1" applyAlignment="1" applyProtection="1">
      <alignment horizontal="left" vertical="center" indent="1"/>
    </xf>
    <xf numFmtId="0" fontId="82" fillId="0" borderId="0" xfId="62" applyFont="1" applyFill="1" applyAlignment="1" applyProtection="1">
      <alignment vertical="center" wrapText="1"/>
    </xf>
    <xf numFmtId="0" fontId="5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8" fillId="0" borderId="0" xfId="60" applyFont="1" applyAlignment="1" applyProtection="1">
      <alignment vertical="center" wrapText="1"/>
    </xf>
    <xf numFmtId="0" fontId="56" fillId="7" borderId="0" xfId="60" applyFont="1" applyFill="1" applyBorder="1" applyAlignment="1" applyProtection="1">
      <alignment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59" fillId="7" borderId="0" xfId="60" applyFont="1" applyFill="1" applyBorder="1" applyAlignment="1" applyProtection="1">
      <alignment horizontal="left" vertical="center" wrapText="1" indent="2"/>
    </xf>
    <xf numFmtId="0" fontId="56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6" fillId="7" borderId="0" xfId="60" applyFont="1" applyFill="1" applyBorder="1" applyAlignment="1" applyProtection="1">
      <alignment horizontal="right" vertical="center" wrapText="1" indent="1"/>
    </xf>
    <xf numFmtId="0" fontId="60" fillId="7" borderId="0" xfId="60" applyFont="1" applyFill="1" applyBorder="1" applyAlignment="1" applyProtection="1">
      <alignment horizontal="center" vertical="center" wrapText="1"/>
    </xf>
    <xf numFmtId="0" fontId="61" fillId="7" borderId="0" xfId="60" applyFont="1" applyFill="1" applyBorder="1" applyAlignment="1" applyProtection="1">
      <alignment vertical="center" wrapText="1"/>
    </xf>
    <xf numFmtId="14" fontId="56" fillId="7" borderId="0" xfId="60" applyNumberFormat="1" applyFont="1" applyFill="1" applyBorder="1" applyAlignment="1" applyProtection="1">
      <alignment horizontal="left" vertical="center" wrapTex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56" fillId="7" borderId="0" xfId="60" applyNumberFormat="1" applyFont="1" applyFill="1" applyBorder="1" applyAlignment="1" applyProtection="1">
      <alignment horizontal="left" vertical="center" wrapText="1" indent="1"/>
    </xf>
    <xf numFmtId="0" fontId="56" fillId="7" borderId="0" xfId="60" applyFont="1" applyFill="1" applyBorder="1" applyAlignment="1" applyProtection="1">
      <alignment horizontal="center" vertical="center" wrapText="1"/>
    </xf>
    <xf numFmtId="0" fontId="62" fillId="7" borderId="0" xfId="60" applyFont="1" applyFill="1" applyBorder="1" applyAlignment="1" applyProtection="1">
      <alignment horizontal="center" vertical="center" wrapText="1"/>
    </xf>
    <xf numFmtId="14" fontId="62" fillId="7" borderId="0" xfId="60" applyNumberFormat="1" applyFont="1" applyFill="1" applyBorder="1" applyAlignment="1" applyProtection="1">
      <alignment horizontal="center" vertical="center" wrapText="1"/>
    </xf>
    <xf numFmtId="0" fontId="62" fillId="7" borderId="0" xfId="60" applyFont="1" applyFill="1" applyBorder="1" applyAlignment="1" applyProtection="1">
      <alignment vertical="center" wrapText="1"/>
    </xf>
    <xf numFmtId="0" fontId="63" fillId="7" borderId="0" xfId="60" applyFont="1" applyFill="1" applyBorder="1" applyAlignment="1" applyProtection="1">
      <alignment vertical="center" wrapText="1"/>
    </xf>
    <xf numFmtId="0" fontId="55" fillId="0" borderId="0" xfId="60" applyNumberFormat="1" applyFont="1" applyFill="1" applyAlignment="1" applyProtection="1">
      <alignment horizontal="left" vertical="center" wrapText="1"/>
    </xf>
    <xf numFmtId="0" fontId="54" fillId="0" borderId="0" xfId="60" applyFont="1" applyFill="1" applyAlignment="1" applyProtection="1">
      <alignment horizontal="left" vertical="center" wrapText="1"/>
    </xf>
    <xf numFmtId="0" fontId="54" fillId="0" borderId="0" xfId="60" applyFont="1" applyAlignment="1" applyProtection="1">
      <alignment vertical="center" wrapText="1"/>
    </xf>
    <xf numFmtId="0" fontId="54" fillId="0" borderId="0" xfId="60" applyFont="1" applyAlignment="1" applyProtection="1">
      <alignment horizontal="center" vertical="center" wrapText="1"/>
    </xf>
    <xf numFmtId="0" fontId="56" fillId="0" borderId="0" xfId="60" applyFont="1" applyBorder="1" applyAlignment="1" applyProtection="1">
      <alignment vertical="center" wrapText="1"/>
    </xf>
    <xf numFmtId="0" fontId="56" fillId="0" borderId="0" xfId="60" applyFont="1" applyAlignment="1" applyProtection="1">
      <alignment horizontal="right" vertical="center"/>
    </xf>
    <xf numFmtId="0" fontId="56" fillId="0" borderId="0" xfId="60" applyFont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4" fillId="13" borderId="10" xfId="48" applyFont="1" applyFill="1" applyBorder="1" applyAlignment="1" applyProtection="1">
      <alignment horizontal="center" vertical="center" wrapText="1"/>
    </xf>
    <xf numFmtId="0" fontId="72" fillId="0" borderId="0" xfId="62" applyFont="1" applyFill="1" applyAlignment="1" applyProtection="1">
      <alignment horizontal="left" vertical="center" indent="1"/>
    </xf>
    <xf numFmtId="0" fontId="72" fillId="0" borderId="0" xfId="62" applyNumberFormat="1" applyFont="1" applyFill="1" applyAlignment="1" applyProtection="1">
      <alignment horizontal="left" vertical="center" inden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28" fillId="0" borderId="0" xfId="62" applyFont="1" applyFill="1" applyBorder="1" applyAlignment="1" applyProtection="1">
      <alignment horizontal="center" vertical="top" wrapText="1"/>
    </xf>
    <xf numFmtId="0" fontId="72" fillId="0" borderId="19" xfId="62" applyFont="1" applyFill="1" applyBorder="1" applyAlignment="1" applyProtection="1">
      <alignment vertical="center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0" fillId="10" borderId="5" xfId="62" applyFont="1" applyFill="1" applyBorder="1" applyAlignment="1" applyProtection="1">
      <alignment horizontal="center" vertical="center" wrapText="1"/>
    </xf>
    <xf numFmtId="0" fontId="0" fillId="0" borderId="8" xfId="0" applyNumberFormat="1" applyBorder="1">
      <alignment vertical="top"/>
    </xf>
    <xf numFmtId="49" fontId="8" fillId="0" borderId="0" xfId="0" applyFont="1" applyFill="1" applyProtection="1">
      <alignment vertical="top"/>
    </xf>
    <xf numFmtId="0" fontId="10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5" xfId="62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1"/>
    </xf>
    <xf numFmtId="0" fontId="8" fillId="0" borderId="0" xfId="55" applyFont="1" applyFill="1" applyBorder="1" applyAlignment="1" applyProtection="1">
      <alignment horizontal="left" vertical="center" wrapText="1" indent="2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4"/>
    </xf>
    <xf numFmtId="49" fontId="8" fillId="13" borderId="20" xfId="62" applyNumberFormat="1" applyFont="1" applyFill="1" applyBorder="1" applyAlignment="1" applyProtection="1">
      <alignment horizontal="center" vertical="center" wrapText="1"/>
    </xf>
    <xf numFmtId="0" fontId="8" fillId="13" borderId="12" xfId="61" applyNumberFormat="1" applyFont="1" applyFill="1" applyBorder="1" applyAlignment="1" applyProtection="1">
      <alignment horizontal="left" vertical="center" wrapText="1"/>
    </xf>
    <xf numFmtId="49" fontId="8" fillId="13" borderId="13" xfId="62" applyNumberFormat="1" applyFont="1" applyFill="1" applyBorder="1" applyAlignment="1" applyProtection="1">
      <alignment vertical="center" wrapText="1"/>
    </xf>
    <xf numFmtId="49" fontId="8" fillId="13" borderId="14" xfId="62" applyNumberFormat="1" applyFont="1" applyFill="1" applyBorder="1" applyAlignment="1" applyProtection="1">
      <alignment horizontal="center" vertical="center" wrapText="1"/>
    </xf>
    <xf numFmtId="49" fontId="38" fillId="13" borderId="18" xfId="0" applyFont="1" applyFill="1" applyBorder="1" applyAlignment="1" applyProtection="1">
      <alignment horizontal="left" vertical="center" indent="3"/>
    </xf>
    <xf numFmtId="0" fontId="8" fillId="13" borderId="16" xfId="61" applyNumberFormat="1" applyFont="1" applyFill="1" applyBorder="1" applyAlignment="1" applyProtection="1">
      <alignment horizontal="left" vertical="center" wrapText="1"/>
    </xf>
    <xf numFmtId="0" fontId="8" fillId="0" borderId="5" xfId="36" applyFont="1" applyFill="1" applyBorder="1" applyAlignment="1" applyProtection="1">
      <alignment horizontal="center" vertical="center" wrapText="1"/>
    </xf>
    <xf numFmtId="49" fontId="8" fillId="0" borderId="11" xfId="57" applyNumberFormat="1" applyFont="1" applyFill="1" applyBorder="1" applyAlignment="1" applyProtection="1">
      <alignment horizontal="left" vertical="center" wrapText="1"/>
    </xf>
    <xf numFmtId="49" fontId="10" fillId="13" borderId="8" xfId="48" applyFont="1" applyFill="1" applyBorder="1" applyAlignment="1" applyProtection="1">
      <alignment horizontal="center" vertical="center"/>
    </xf>
    <xf numFmtId="49" fontId="38" fillId="13" borderId="9" xfId="48" applyFont="1" applyFill="1" applyBorder="1" applyAlignment="1" applyProtection="1">
      <alignment horizontal="left" vertical="center"/>
    </xf>
    <xf numFmtId="49" fontId="8" fillId="13" borderId="9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9" xfId="61" applyNumberFormat="1" applyFont="1" applyFill="1" applyBorder="1" applyAlignment="1" applyProtection="1">
      <alignment vertical="center" wrapText="1"/>
    </xf>
    <xf numFmtId="0" fontId="8" fillId="7" borderId="21" xfId="62" applyNumberFormat="1" applyFont="1" applyFill="1" applyBorder="1" applyAlignment="1" applyProtection="1">
      <alignment horizontal="left" vertical="center" wrapText="1"/>
    </xf>
    <xf numFmtId="49" fontId="8" fillId="11" borderId="24" xfId="61" applyNumberFormat="1" applyFont="1" applyFill="1" applyBorder="1" applyAlignment="1" applyProtection="1">
      <alignment horizontal="center" vertical="center" wrapText="1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24" xfId="61" applyNumberFormat="1" applyFont="1" applyFill="1" applyBorder="1" applyAlignment="1" applyProtection="1">
      <alignment horizontal="center" vertical="center" wrapText="1"/>
    </xf>
    <xf numFmtId="0" fontId="72" fillId="0" borderId="0" xfId="62" applyFont="1" applyFill="1" applyAlignment="1" applyProtection="1">
      <alignment horizontal="center" vertical="center" wrapText="1"/>
    </xf>
    <xf numFmtId="0" fontId="8" fillId="0" borderId="29" xfId="55" applyFont="1" applyFill="1" applyBorder="1" applyAlignment="1" applyProtection="1">
      <alignment vertical="center" wrapText="1"/>
    </xf>
    <xf numFmtId="49" fontId="28" fillId="7" borderId="10" xfId="36" applyNumberFormat="1" applyFont="1" applyFill="1" applyBorder="1" applyAlignment="1" applyProtection="1">
      <alignment horizontal="center" vertical="center" wrapText="1"/>
    </xf>
    <xf numFmtId="0" fontId="28" fillId="7" borderId="10" xfId="36" applyNumberFormat="1" applyFont="1" applyFill="1" applyBorder="1" applyAlignment="1" applyProtection="1">
      <alignment horizontal="center" vertical="center" wrapText="1"/>
    </xf>
    <xf numFmtId="0" fontId="28" fillId="7" borderId="10" xfId="36" applyNumberFormat="1" applyFont="1" applyFill="1" applyBorder="1" applyAlignment="1" applyProtection="1">
      <alignment vertical="center" wrapText="1"/>
    </xf>
    <xf numFmtId="0" fontId="72" fillId="7" borderId="10" xfId="36" applyNumberFormat="1" applyFont="1" applyFill="1" applyBorder="1" applyAlignment="1" applyProtection="1">
      <alignment vertical="center" wrapText="1"/>
    </xf>
    <xf numFmtId="0" fontId="8" fillId="0" borderId="10" xfId="62" applyFont="1" applyFill="1" applyBorder="1" applyAlignment="1" applyProtection="1">
      <alignment vertical="center" wrapText="1"/>
    </xf>
    <xf numFmtId="0" fontId="8" fillId="0" borderId="21" xfId="61" applyNumberFormat="1" applyFont="1" applyFill="1" applyBorder="1" applyAlignment="1" applyProtection="1">
      <alignment vertical="center" wrapText="1"/>
    </xf>
    <xf numFmtId="0" fontId="72" fillId="7" borderId="10" xfId="36" applyNumberFormat="1" applyFont="1" applyFill="1" applyBorder="1" applyAlignment="1" applyProtection="1">
      <alignment horizontal="center" vertical="center" wrapText="1"/>
    </xf>
    <xf numFmtId="0" fontId="8" fillId="0" borderId="30" xfId="55" applyFont="1" applyFill="1" applyBorder="1" applyAlignment="1" applyProtection="1">
      <alignment vertical="center" wrapText="1"/>
    </xf>
    <xf numFmtId="49" fontId="0" fillId="0" borderId="12" xfId="0" applyBorder="1" applyAlignment="1">
      <alignment horizontal="center" vertical="center"/>
    </xf>
    <xf numFmtId="49" fontId="0" fillId="0" borderId="12" xfId="0" applyFill="1" applyBorder="1" applyAlignment="1" applyProtection="1">
      <alignment horizontal="center" vertical="center"/>
    </xf>
    <xf numFmtId="49" fontId="8" fillId="11" borderId="24" xfId="61" applyNumberFormat="1" applyFont="1" applyFill="1" applyBorder="1" applyAlignment="1" applyProtection="1">
      <alignment horizontal="center" vertical="center" wrapText="1"/>
    </xf>
    <xf numFmtId="0" fontId="8" fillId="0" borderId="21" xfId="62" applyNumberFormat="1" applyFont="1" applyFill="1" applyBorder="1" applyAlignment="1" applyProtection="1">
      <alignment horizontal="left" vertical="top" wrapText="1"/>
    </xf>
    <xf numFmtId="0" fontId="64" fillId="7" borderId="0" xfId="60" applyFont="1" applyFill="1" applyBorder="1" applyAlignment="1" applyProtection="1">
      <alignment vertical="center" wrapText="1"/>
    </xf>
    <xf numFmtId="0" fontId="65" fillId="0" borderId="0" xfId="62" applyFont="1" applyFill="1" applyAlignment="1" applyProtection="1">
      <alignment vertical="center" wrapText="1"/>
    </xf>
    <xf numFmtId="0" fontId="65" fillId="0" borderId="0" xfId="35" applyFont="1" applyFill="1" applyBorder="1" applyAlignment="1" applyProtection="1">
      <alignment vertical="center" wrapText="1"/>
    </xf>
    <xf numFmtId="0" fontId="65" fillId="0" borderId="0" xfId="63" applyFont="1" applyBorder="1" applyAlignment="1">
      <alignment vertical="center" wrapText="1"/>
    </xf>
    <xf numFmtId="0" fontId="65" fillId="0" borderId="0" xfId="57" applyFont="1" applyProtection="1"/>
    <xf numFmtId="49" fontId="8" fillId="0" borderId="5" xfId="62" applyNumberFormat="1" applyFont="1" applyFill="1" applyBorder="1" applyAlignment="1" applyProtection="1">
      <alignment horizontal="center" vertical="center" wrapText="1"/>
    </xf>
    <xf numFmtId="0" fontId="8" fillId="0" borderId="21" xfId="62" applyNumberFormat="1" applyFont="1" applyFill="1" applyBorder="1" applyAlignment="1" applyProtection="1">
      <alignment vertical="center" wrapText="1"/>
    </xf>
    <xf numFmtId="0" fontId="72" fillId="0" borderId="0" xfId="0" applyNumberFormat="1" applyFont="1" applyFill="1" applyBorder="1" applyAlignment="1">
      <alignment horizontal="center" vertical="center"/>
    </xf>
    <xf numFmtId="49" fontId="66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49" fontId="8" fillId="0" borderId="21" xfId="0" applyNumberFormat="1" applyFont="1" applyBorder="1" applyProtection="1">
      <alignment vertical="top"/>
    </xf>
    <xf numFmtId="49" fontId="8" fillId="0" borderId="21" xfId="0" applyNumberFormat="1" applyFont="1" applyBorder="1" applyAlignment="1" applyProtection="1">
      <alignment vertical="top" wrapText="1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72" fillId="0" borderId="0" xfId="48" applyNumberFormat="1" applyFont="1">
      <alignment vertical="top"/>
    </xf>
    <xf numFmtId="49" fontId="72" fillId="0" borderId="0" xfId="48" applyNumberFormat="1" applyFont="1">
      <alignment vertical="top"/>
    </xf>
    <xf numFmtId="0" fontId="2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0" fillId="10" borderId="5" xfId="62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top" wrapText="1"/>
    </xf>
    <xf numFmtId="0" fontId="0" fillId="0" borderId="5" xfId="59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8" fillId="0" borderId="5" xfId="0" applyNumberFormat="1" applyFont="1" applyBorder="1" applyAlignment="1" applyProtection="1">
      <alignment horizontal="right" vertical="center"/>
    </xf>
    <xf numFmtId="0" fontId="53" fillId="0" borderId="0" xfId="62" applyFont="1" applyFill="1" applyAlignment="1" applyProtection="1">
      <alignment horizontal="right" vertical="top" wrapText="1"/>
    </xf>
    <xf numFmtId="0" fontId="72" fillId="0" borderId="0" xfId="62" applyFont="1" applyFill="1" applyBorder="1" applyAlignment="1" applyProtection="1">
      <alignment vertical="center" wrapText="1"/>
    </xf>
    <xf numFmtId="49" fontId="72" fillId="0" borderId="0" xfId="62" applyNumberFormat="1" applyFont="1" applyFill="1" applyBorder="1" applyAlignment="1" applyProtection="1">
      <alignment vertical="center" wrapText="1"/>
    </xf>
    <xf numFmtId="0" fontId="72" fillId="0" borderId="0" xfId="62" applyFont="1" applyFill="1" applyBorder="1" applyAlignment="1" applyProtection="1">
      <alignment horizontal="center" vertical="center" wrapText="1"/>
    </xf>
    <xf numFmtId="49" fontId="72" fillId="0" borderId="0" xfId="0" applyNumberFormat="1" applyFont="1" applyFill="1" applyBorder="1" applyAlignment="1" applyProtection="1">
      <alignment vertical="center"/>
    </xf>
    <xf numFmtId="49" fontId="72" fillId="0" borderId="0" xfId="0" applyFont="1" applyFill="1" applyBorder="1" applyProtection="1">
      <alignment vertical="top"/>
    </xf>
    <xf numFmtId="49" fontId="72" fillId="0" borderId="0" xfId="0" applyFont="1" applyFill="1" applyProtection="1">
      <alignment vertical="top"/>
    </xf>
    <xf numFmtId="49" fontId="72" fillId="0" borderId="0" xfId="0" applyNumberFormat="1" applyFont="1" applyFill="1" applyAlignment="1" applyProtection="1">
      <alignment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21" xfId="62" applyNumberFormat="1" applyFont="1" applyFill="1" applyBorder="1" applyAlignment="1" applyProtection="1">
      <alignment horizontal="left" vertical="top" wrapText="1"/>
    </xf>
    <xf numFmtId="0" fontId="8" fillId="0" borderId="5" xfId="55" applyFont="1" applyFill="1" applyBorder="1" applyAlignment="1" applyProtection="1">
      <alignment vertical="center" wrapText="1"/>
    </xf>
    <xf numFmtId="0" fontId="100" fillId="0" borderId="0" xfId="0" applyNumberFormat="1" applyFont="1" applyAlignment="1">
      <alignment vertical="center"/>
    </xf>
    <xf numFmtId="49" fontId="55" fillId="0" borderId="0" xfId="61" applyNumberFormat="1" applyFont="1" applyFill="1" applyBorder="1" applyAlignment="1" applyProtection="1">
      <alignment horizontal="center" vertical="center" wrapText="1"/>
    </xf>
    <xf numFmtId="0" fontId="55" fillId="0" borderId="0" xfId="55" applyFont="1" applyFill="1" applyBorder="1" applyAlignment="1" applyProtection="1">
      <alignment vertical="center" wrapText="1"/>
    </xf>
    <xf numFmtId="49" fontId="55" fillId="0" borderId="0" xfId="61" applyNumberFormat="1" applyFont="1" applyFill="1" applyBorder="1" applyAlignment="1" applyProtection="1">
      <alignment vertical="center" wrapText="1"/>
    </xf>
    <xf numFmtId="0" fontId="55" fillId="0" borderId="0" xfId="55" applyNumberFormat="1" applyFont="1" applyFill="1" applyBorder="1" applyAlignment="1" applyProtection="1">
      <alignment vertical="center" wrapText="1"/>
    </xf>
    <xf numFmtId="49" fontId="101" fillId="0" borderId="0" xfId="61" applyNumberFormat="1" applyFont="1" applyFill="1" applyBorder="1" applyAlignment="1" applyProtection="1">
      <alignment vertical="center" wrapText="1"/>
    </xf>
    <xf numFmtId="49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55" fillId="0" borderId="0" xfId="55" applyFont="1" applyFill="1" applyBorder="1" applyAlignment="1" applyProtection="1">
      <alignment horizontal="right" vertical="center" wrapText="1"/>
    </xf>
    <xf numFmtId="49" fontId="55" fillId="0" borderId="26" xfId="61" applyNumberFormat="1" applyFont="1" applyFill="1" applyBorder="1" applyAlignment="1" applyProtection="1">
      <alignment horizontal="center" vertical="center" wrapText="1"/>
    </xf>
    <xf numFmtId="0" fontId="100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49" fontId="31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27" fillId="13" borderId="8" xfId="0" applyFont="1" applyFill="1" applyBorder="1" applyAlignment="1" applyProtection="1">
      <alignment horizontal="center" vertical="center"/>
    </xf>
    <xf numFmtId="49" fontId="27" fillId="13" borderId="10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38" fillId="13" borderId="10" xfId="0" applyFont="1" applyFill="1" applyBorder="1" applyAlignment="1" applyProtection="1">
      <alignment horizontal="left" vertical="center" indent="2"/>
    </xf>
    <xf numFmtId="49" fontId="38" fillId="13" borderId="10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38" fillId="13" borderId="10" xfId="0" applyFont="1" applyFill="1" applyBorder="1" applyAlignment="1" applyProtection="1">
      <alignment horizontal="left" vertical="center" indent="5"/>
    </xf>
    <xf numFmtId="49" fontId="38" fillId="13" borderId="10" xfId="0" applyFont="1" applyFill="1" applyBorder="1" applyAlignment="1" applyProtection="1">
      <alignment horizontal="left" vertical="center" indent="6"/>
    </xf>
    <xf numFmtId="49" fontId="38" fillId="13" borderId="10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39" fillId="7" borderId="0" xfId="62" applyFont="1" applyFill="1" applyBorder="1" applyAlignment="1" applyProtection="1">
      <alignment horizontal="center" vertical="center" wrapText="1"/>
    </xf>
    <xf numFmtId="49" fontId="8" fillId="13" borderId="9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5" fillId="13" borderId="10" xfId="61" applyNumberFormat="1" applyFont="1" applyFill="1" applyBorder="1" applyAlignment="1" applyProtection="1">
      <alignment horizontal="center" vertical="center" wrapText="1"/>
    </xf>
    <xf numFmtId="49" fontId="8" fillId="13" borderId="10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38" fillId="13" borderId="10" xfId="0" applyFont="1" applyFill="1" applyBorder="1" applyAlignment="1" applyProtection="1">
      <alignment horizontal="left"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0" xfId="61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2" fillId="0" borderId="5" xfId="31" applyNumberFormat="1" applyFont="1" applyFill="1" applyBorder="1" applyAlignment="1" applyProtection="1">
      <alignment horizontal="center" vertical="center" wrapText="1"/>
    </xf>
    <xf numFmtId="0" fontId="72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2" fillId="0" borderId="0" xfId="0" applyFont="1">
      <alignment vertical="top"/>
    </xf>
    <xf numFmtId="0" fontId="72" fillId="0" borderId="0" xfId="0" applyNumberFormat="1" applyFont="1" applyAlignment="1">
      <alignment vertical="center"/>
    </xf>
    <xf numFmtId="0" fontId="72" fillId="0" borderId="0" xfId="61" applyNumberFormat="1" applyFont="1" applyFill="1" applyBorder="1" applyAlignment="1" applyProtection="1">
      <alignment vertical="center" wrapText="1"/>
    </xf>
    <xf numFmtId="0" fontId="72" fillId="0" borderId="0" xfId="62" applyFont="1" applyFill="1" applyAlignment="1" applyProtection="1">
      <alignment vertical="center"/>
    </xf>
    <xf numFmtId="0" fontId="72" fillId="0" borderId="0" xfId="0" applyNumberFormat="1" applyFont="1" applyFill="1" applyBorder="1" applyAlignment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2" fillId="0" borderId="0" xfId="62" applyFont="1" applyFill="1" applyBorder="1" applyAlignment="1" applyProtection="1">
      <alignment vertical="center" wrapText="1"/>
    </xf>
    <xf numFmtId="49" fontId="72" fillId="0" borderId="0" xfId="62" applyNumberFormat="1" applyFont="1" applyFill="1" applyBorder="1" applyAlignment="1" applyProtection="1">
      <alignment vertical="center" wrapText="1"/>
    </xf>
    <xf numFmtId="0" fontId="72" fillId="0" borderId="0" xfId="62" applyFont="1" applyFill="1" applyBorder="1" applyAlignment="1" applyProtection="1">
      <alignment horizontal="center" vertical="center" wrapText="1"/>
    </xf>
    <xf numFmtId="49" fontId="72" fillId="0" borderId="0" xfId="0" applyNumberFormat="1" applyFont="1" applyFill="1" applyBorder="1" applyAlignment="1" applyProtection="1">
      <alignment vertical="center"/>
    </xf>
    <xf numFmtId="49" fontId="72" fillId="0" borderId="0" xfId="0" applyFont="1" applyFill="1" applyBorder="1" applyProtection="1">
      <alignment vertical="top"/>
    </xf>
    <xf numFmtId="49" fontId="72" fillId="0" borderId="0" xfId="0" applyFont="1" applyFill="1" applyProtection="1">
      <alignment vertical="top"/>
    </xf>
    <xf numFmtId="49" fontId="72" fillId="0" borderId="0" xfId="0" applyNumberFormat="1" applyFont="1" applyFill="1" applyAlignment="1" applyProtection="1">
      <alignment vertical="center"/>
    </xf>
    <xf numFmtId="49" fontId="72" fillId="0" borderId="0" xfId="0" applyFont="1" applyBorder="1">
      <alignment vertical="top"/>
    </xf>
    <xf numFmtId="49" fontId="72" fillId="0" borderId="0" xfId="0" applyNumberFormat="1" applyFont="1" applyBorder="1" applyAlignment="1">
      <alignment vertical="center"/>
    </xf>
    <xf numFmtId="0" fontId="32" fillId="0" borderId="0" xfId="62" applyFont="1" applyFill="1" applyBorder="1" applyAlignment="1" applyProtection="1">
      <alignment vertical="center" wrapText="1"/>
    </xf>
    <xf numFmtId="0" fontId="8" fillId="0" borderId="21" xfId="62" applyNumberFormat="1" applyFont="1" applyFill="1" applyBorder="1" applyAlignment="1" applyProtection="1">
      <alignment vertical="top" wrapText="1"/>
    </xf>
    <xf numFmtId="49" fontId="0" fillId="13" borderId="12" xfId="61" applyNumberFormat="1" applyFont="1" applyFill="1" applyBorder="1" applyAlignment="1" applyProtection="1">
      <alignment horizontal="center" vertical="center" wrapText="1"/>
    </xf>
    <xf numFmtId="49" fontId="27" fillId="13" borderId="12" xfId="0" applyFont="1" applyFill="1" applyBorder="1" applyAlignment="1" applyProtection="1">
      <alignment horizontal="left" vertical="center"/>
    </xf>
    <xf numFmtId="49" fontId="27" fillId="13" borderId="20" xfId="0" applyFont="1" applyFill="1" applyBorder="1" applyAlignment="1" applyProtection="1">
      <alignment horizontal="center" vertical="center"/>
    </xf>
    <xf numFmtId="49" fontId="35" fillId="13" borderId="12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6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28" fillId="7" borderId="18" xfId="36" applyNumberFormat="1" applyFont="1" applyFill="1" applyBorder="1" applyAlignment="1" applyProtection="1">
      <alignment horizontal="center" vertical="center" wrapText="1"/>
    </xf>
    <xf numFmtId="0" fontId="28" fillId="7" borderId="18" xfId="36" applyNumberFormat="1" applyFont="1" applyFill="1" applyBorder="1" applyAlignment="1" applyProtection="1">
      <alignment horizontal="center" vertical="center" wrapText="1"/>
    </xf>
    <xf numFmtId="0" fontId="72" fillId="7" borderId="18" xfId="36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28" fillId="7" borderId="18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1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27" fillId="13" borderId="8" xfId="0" applyFont="1" applyFill="1" applyBorder="1" applyAlignment="1" applyProtection="1">
      <alignment horizontal="center" vertical="center"/>
    </xf>
    <xf numFmtId="49" fontId="27" fillId="13" borderId="10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38" fillId="13" borderId="10" xfId="0" applyFont="1" applyFill="1" applyBorder="1" applyAlignment="1" applyProtection="1">
      <alignment horizontal="left" vertical="center" indent="2"/>
    </xf>
    <xf numFmtId="49" fontId="38" fillId="13" borderId="10" xfId="0" applyFont="1" applyFill="1" applyBorder="1" applyAlignment="1" applyProtection="1">
      <alignment horizontal="left" vertical="center" indent="3"/>
    </xf>
    <xf numFmtId="49" fontId="38" fillId="13" borderId="10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38" fillId="13" borderId="10" xfId="0" applyFont="1" applyFill="1" applyBorder="1" applyAlignment="1" applyProtection="1">
      <alignment horizontal="left" vertical="center" indent="5"/>
    </xf>
    <xf numFmtId="49" fontId="38" fillId="13" borderId="10" xfId="0" applyFont="1" applyFill="1" applyBorder="1" applyAlignment="1" applyProtection="1">
      <alignment horizontal="left" vertical="center" indent="6"/>
    </xf>
    <xf numFmtId="49" fontId="38" fillId="13" borderId="10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39" fillId="7" borderId="0" xfId="62" applyFont="1" applyFill="1" applyBorder="1" applyAlignment="1" applyProtection="1">
      <alignment horizontal="center" vertical="center" wrapText="1"/>
    </xf>
    <xf numFmtId="49" fontId="8" fillId="13" borderId="9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5" fillId="13" borderId="10" xfId="61" applyNumberFormat="1" applyFont="1" applyFill="1" applyBorder="1" applyAlignment="1" applyProtection="1">
      <alignment horizontal="center" vertical="center" wrapText="1"/>
    </xf>
    <xf numFmtId="49" fontId="8" fillId="13" borderId="10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27" fillId="13" borderId="12" xfId="0" applyFont="1" applyFill="1" applyBorder="1" applyAlignment="1" applyProtection="1">
      <alignment horizontal="left" vertical="center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3" borderId="10" xfId="61" applyNumberFormat="1" applyFont="1" applyFill="1" applyBorder="1" applyAlignment="1" applyProtection="1">
      <alignment horizontal="center" vertical="center" wrapText="1"/>
    </xf>
    <xf numFmtId="0" fontId="72" fillId="7" borderId="0" xfId="36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2" fillId="0" borderId="5" xfId="31" applyNumberFormat="1" applyFont="1" applyFill="1" applyBorder="1" applyAlignment="1" applyProtection="1">
      <alignment horizontal="center" vertical="center" wrapText="1"/>
    </xf>
    <xf numFmtId="0" fontId="72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2" fillId="0" borderId="0" xfId="0" applyFont="1">
      <alignment vertical="top"/>
    </xf>
    <xf numFmtId="0" fontId="72" fillId="0" borderId="0" xfId="62" applyFont="1" applyFill="1" applyAlignment="1" applyProtection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2" fillId="0" borderId="0" xfId="62" applyFont="1" applyFill="1" applyBorder="1" applyAlignment="1" applyProtection="1">
      <alignment vertical="center" wrapText="1"/>
    </xf>
    <xf numFmtId="49" fontId="72" fillId="0" borderId="0" xfId="62" applyNumberFormat="1" applyFont="1" applyFill="1" applyBorder="1" applyAlignment="1" applyProtection="1">
      <alignment vertical="center" wrapText="1"/>
    </xf>
    <xf numFmtId="0" fontId="72" fillId="0" borderId="0" xfId="62" applyFont="1" applyFill="1" applyBorder="1" applyAlignment="1" applyProtection="1">
      <alignment horizontal="center" vertical="center" wrapText="1"/>
    </xf>
    <xf numFmtId="49" fontId="72" fillId="0" borderId="0" xfId="0" applyNumberFormat="1" applyFont="1" applyFill="1" applyBorder="1" applyAlignment="1" applyProtection="1">
      <alignment vertical="center"/>
    </xf>
    <xf numFmtId="49" fontId="72" fillId="0" borderId="0" xfId="0" applyFont="1" applyFill="1" applyBorder="1" applyProtection="1">
      <alignment vertical="top"/>
    </xf>
    <xf numFmtId="49" fontId="72" fillId="0" borderId="0" xfId="0" applyFont="1" applyFill="1" applyProtection="1">
      <alignment vertical="top"/>
    </xf>
    <xf numFmtId="49" fontId="72" fillId="0" borderId="0" xfId="0" applyNumberFormat="1" applyFont="1" applyFill="1" applyAlignment="1" applyProtection="1">
      <alignment vertical="center"/>
    </xf>
    <xf numFmtId="49" fontId="72" fillId="0" borderId="0" xfId="0" applyFont="1" applyBorder="1">
      <alignment vertical="top"/>
    </xf>
    <xf numFmtId="49" fontId="72" fillId="0" borderId="0" xfId="0" applyNumberFormat="1" applyFont="1" applyBorder="1" applyAlignment="1">
      <alignment vertical="center"/>
    </xf>
    <xf numFmtId="0" fontId="32" fillId="0" borderId="0" xfId="62" applyFont="1" applyFill="1" applyBorder="1" applyAlignment="1" applyProtection="1">
      <alignment vertical="center" wrapText="1"/>
    </xf>
    <xf numFmtId="0" fontId="72" fillId="0" borderId="5" xfId="62" applyFont="1" applyFill="1" applyBorder="1" applyAlignment="1" applyProtection="1">
      <alignment vertical="center" wrapText="1"/>
    </xf>
    <xf numFmtId="0" fontId="8" fillId="7" borderId="8" xfId="62" applyNumberFormat="1" applyFont="1" applyFill="1" applyBorder="1" applyAlignment="1" applyProtection="1">
      <alignment horizontal="left" vertical="center" wrapText="1"/>
    </xf>
    <xf numFmtId="0" fontId="8" fillId="0" borderId="21" xfId="62" applyNumberFormat="1" applyFont="1" applyFill="1" applyBorder="1" applyAlignment="1" applyProtection="1">
      <alignment horizontal="left" vertical="center" wrapText="1" indent="6"/>
    </xf>
    <xf numFmtId="49" fontId="8" fillId="0" borderId="9" xfId="62" applyNumberFormat="1" applyFont="1" applyFill="1" applyBorder="1" applyAlignment="1" applyProtection="1">
      <alignment horizontal="left" vertical="center" wrapText="1" indent="7"/>
    </xf>
    <xf numFmtId="49" fontId="38" fillId="13" borderId="18" xfId="0" applyFont="1" applyFill="1" applyBorder="1" applyAlignment="1" applyProtection="1">
      <alignment horizontal="left" vertical="center"/>
    </xf>
    <xf numFmtId="49" fontId="8" fillId="2" borderId="5" xfId="62" applyNumberFormat="1" applyFont="1" applyFill="1" applyBorder="1" applyAlignment="1" applyProtection="1">
      <alignment horizontal="left" vertical="center" wrapText="1" indent="5"/>
      <protection locked="0"/>
    </xf>
    <xf numFmtId="49" fontId="8" fillId="2" borderId="11" xfId="62" applyNumberFormat="1" applyFont="1" applyFill="1" applyBorder="1" applyAlignment="1" applyProtection="1">
      <alignment horizontal="left" vertical="center" wrapText="1" indent="5"/>
      <protection locked="0"/>
    </xf>
    <xf numFmtId="49" fontId="101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22" fontId="8" fillId="0" borderId="0" xfId="57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2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72" fillId="0" borderId="0" xfId="62" applyFont="1" applyFill="1" applyBorder="1" applyAlignment="1" applyProtection="1">
      <alignment horizontal="center" vertical="center" wrapText="1"/>
    </xf>
    <xf numFmtId="0" fontId="28" fillId="7" borderId="18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14" fontId="47" fillId="0" borderId="5" xfId="61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0" fontId="72" fillId="0" borderId="0" xfId="62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32" fillId="0" borderId="5" xfId="36" applyNumberFormat="1" applyFont="1" applyFill="1" applyBorder="1" applyAlignment="1" applyProtection="1">
      <alignment horizontal="center" vertical="center" wrapText="1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8" fillId="8" borderId="24" xfId="61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9" fillId="0" borderId="0" xfId="63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0" fontId="19" fillId="0" borderId="9" xfId="63" applyFont="1" applyBorder="1" applyAlignment="1">
      <alignment horizontal="center" vertical="center" wrapText="1"/>
    </xf>
    <xf numFmtId="0" fontId="19" fillId="0" borderId="8" xfId="63" applyFont="1" applyBorder="1" applyAlignment="1">
      <alignment horizontal="center" vertical="center" wrapText="1"/>
    </xf>
    <xf numFmtId="0" fontId="10" fillId="0" borderId="0" xfId="60" applyFont="1" applyAlignment="1" applyProtection="1">
      <alignment horizontal="left" vertical="top" wrapText="1"/>
    </xf>
    <xf numFmtId="14" fontId="8" fillId="8" borderId="11" xfId="61" applyNumberFormat="1" applyFont="1" applyFill="1" applyBorder="1" applyAlignment="1" applyProtection="1">
      <alignment horizontal="left" vertical="center" wrapText="1" indent="1"/>
    </xf>
    <xf numFmtId="14" fontId="8" fillId="8" borderId="22" xfId="61" applyNumberFormat="1" applyFont="1" applyFill="1" applyBorder="1" applyAlignment="1" applyProtection="1">
      <alignment horizontal="left" vertical="center" wrapText="1" indent="1"/>
    </xf>
    <xf numFmtId="0" fontId="32" fillId="0" borderId="15" xfId="62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8" borderId="11" xfId="62" applyNumberFormat="1" applyFont="1" applyFill="1" applyBorder="1" applyAlignment="1" applyProtection="1">
      <alignment horizontal="left" vertical="center" wrapText="1" indent="1"/>
    </xf>
    <xf numFmtId="0" fontId="8" fillId="8" borderId="22" xfId="62" applyNumberFormat="1" applyFont="1" applyFill="1" applyBorder="1" applyAlignment="1" applyProtection="1">
      <alignment horizontal="left" vertical="center" wrapText="1" indent="1"/>
    </xf>
    <xf numFmtId="14" fontId="32" fillId="0" borderId="11" xfId="61" applyNumberFormat="1" applyFont="1" applyFill="1" applyBorder="1" applyAlignment="1" applyProtection="1">
      <alignment horizontal="center" vertical="center" wrapText="1"/>
    </xf>
    <xf numFmtId="14" fontId="32" fillId="0" borderId="22" xfId="61" applyNumberFormat="1" applyFont="1" applyFill="1" applyBorder="1" applyAlignment="1" applyProtection="1">
      <alignment horizontal="center" vertical="center" wrapText="1"/>
    </xf>
    <xf numFmtId="167" fontId="8" fillId="0" borderId="8" xfId="62" applyNumberFormat="1" applyFont="1" applyFill="1" applyBorder="1" applyAlignment="1" applyProtection="1">
      <alignment horizontal="center" vertical="center" wrapText="1"/>
    </xf>
    <xf numFmtId="167" fontId="8" fillId="0" borderId="9" xfId="62" applyNumberFormat="1" applyFont="1" applyFill="1" applyBorder="1" applyAlignment="1" applyProtection="1">
      <alignment horizontal="center" vertical="center" wrapText="1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49" fontId="28" fillId="0" borderId="10" xfId="36" applyNumberFormat="1" applyFont="1" applyFill="1" applyBorder="1" applyAlignment="1" applyProtection="1">
      <alignment horizontal="center" vertical="center" wrapText="1"/>
    </xf>
    <xf numFmtId="0" fontId="19" fillId="0" borderId="9" xfId="35" applyFont="1" applyFill="1" applyBorder="1" applyAlignment="1" applyProtection="1">
      <alignment horizontal="left" vertical="center" wrapText="1" indent="1"/>
    </xf>
    <xf numFmtId="0" fontId="19" fillId="0" borderId="5" xfId="35" applyFont="1" applyFill="1" applyBorder="1" applyAlignment="1" applyProtection="1">
      <alignment horizontal="left" vertical="center" wrapText="1" indent="1"/>
    </xf>
    <xf numFmtId="0" fontId="19" fillId="0" borderId="8" xfId="35" applyFont="1" applyFill="1" applyBorder="1" applyAlignment="1" applyProtection="1">
      <alignment horizontal="left" vertical="center" wrapText="1" inden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4" fontId="8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8" fillId="8" borderId="24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8" fillId="8" borderId="11" xfId="36" applyNumberFormat="1" applyFont="1" applyFill="1" applyBorder="1" applyAlignment="1" applyProtection="1">
      <alignment horizontal="left" vertical="center" wrapText="1"/>
    </xf>
    <xf numFmtId="49" fontId="8" fillId="8" borderId="22" xfId="36" applyNumberFormat="1" applyFont="1" applyFill="1" applyBorder="1" applyAlignment="1" applyProtection="1">
      <alignment horizontal="left" vertical="center" wrapText="1"/>
    </xf>
    <xf numFmtId="49" fontId="8" fillId="8" borderId="21" xfId="36" applyNumberFormat="1" applyFont="1" applyFill="1" applyBorder="1" applyAlignment="1" applyProtection="1">
      <alignment horizontal="left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0" fontId="8" fillId="8" borderId="11" xfId="36" applyNumberFormat="1" applyFont="1" applyFill="1" applyBorder="1" applyAlignment="1" applyProtection="1">
      <alignment horizontal="left" vertical="center" wrapText="1"/>
    </xf>
    <xf numFmtId="49" fontId="0" fillId="8" borderId="22" xfId="0" applyFill="1" applyBorder="1" applyAlignment="1" applyProtection="1">
      <alignment horizontal="left" vertical="top"/>
    </xf>
    <xf numFmtId="49" fontId="0" fillId="8" borderId="21" xfId="0" applyFill="1" applyBorder="1" applyAlignment="1" applyProtection="1">
      <alignment horizontal="left" vertical="top"/>
    </xf>
    <xf numFmtId="0" fontId="8" fillId="8" borderId="11" xfId="61" applyNumberFormat="1" applyFont="1" applyFill="1" applyBorder="1" applyAlignment="1" applyProtection="1">
      <alignment horizontal="left" vertical="center" wrapText="1"/>
    </xf>
    <xf numFmtId="0" fontId="8" fillId="8" borderId="22" xfId="61" applyNumberFormat="1" applyFont="1" applyFill="1" applyBorder="1" applyAlignment="1" applyProtection="1">
      <alignment horizontal="left" vertical="center" wrapText="1"/>
    </xf>
    <xf numFmtId="0" fontId="8" fillId="8" borderId="21" xfId="61" applyNumberFormat="1" applyFont="1" applyFill="1" applyBorder="1" applyAlignment="1" applyProtection="1">
      <alignment horizontal="left" vertical="center" wrapText="1"/>
    </xf>
    <xf numFmtId="0" fontId="8" fillId="8" borderId="5" xfId="61" applyNumberFormat="1" applyFont="1" applyFill="1" applyBorder="1" applyAlignment="1" applyProtection="1">
      <alignment horizontal="center" vertical="center" wrapText="1"/>
    </xf>
    <xf numFmtId="49" fontId="28" fillId="7" borderId="12" xfId="36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00" fillId="0" borderId="0" xfId="0" applyNumberFormat="1" applyFont="1" applyFill="1" applyBorder="1" applyAlignment="1" applyProtection="1">
      <alignment horizontal="center" vertical="center"/>
    </xf>
    <xf numFmtId="0" fontId="100" fillId="0" borderId="0" xfId="0" applyNumberFormat="1" applyFont="1" applyFill="1" applyBorder="1" applyAlignment="1">
      <alignment horizontal="right" vertical="center"/>
    </xf>
    <xf numFmtId="0" fontId="55" fillId="0" borderId="15" xfId="35" applyFont="1" applyFill="1" applyBorder="1" applyAlignment="1" applyProtection="1">
      <alignment horizontal="left" vertical="center" wrapText="1" indent="1"/>
    </xf>
    <xf numFmtId="0" fontId="55" fillId="0" borderId="22" xfId="35" applyFont="1" applyFill="1" applyBorder="1" applyAlignment="1" applyProtection="1">
      <alignment horizontal="left" vertical="center" wrapText="1" indent="1"/>
    </xf>
    <xf numFmtId="0" fontId="55" fillId="0" borderId="19" xfId="35" applyFont="1" applyFill="1" applyBorder="1" applyAlignment="1" applyProtection="1">
      <alignment horizontal="left" vertical="center" wrapText="1" indent="1"/>
    </xf>
    <xf numFmtId="0" fontId="55" fillId="0" borderId="0" xfId="55" applyFont="1" applyFill="1" applyBorder="1" applyAlignment="1" applyProtection="1">
      <alignment horizontal="right" vertical="center" wrapText="1"/>
    </xf>
    <xf numFmtId="0" fontId="55" fillId="0" borderId="18" xfId="55" applyFont="1" applyFill="1" applyBorder="1" applyAlignment="1" applyProtection="1">
      <alignment horizontal="right" vertical="center" wrapText="1"/>
    </xf>
    <xf numFmtId="0" fontId="8" fillId="0" borderId="5" xfId="55" applyFont="1" applyFill="1" applyBorder="1" applyAlignment="1" applyProtection="1">
      <alignment horizontal="right" vertical="center" wrapText="1"/>
    </xf>
    <xf numFmtId="0" fontId="8" fillId="0" borderId="0" xfId="62" applyFont="1" applyFill="1" applyAlignment="1" applyProtection="1">
      <alignment horizontal="left" vertical="top" wrapText="1"/>
    </xf>
    <xf numFmtId="0" fontId="19" fillId="0" borderId="9" xfId="63" applyFont="1" applyFill="1" applyBorder="1" applyAlignment="1">
      <alignment horizontal="left" vertical="center" wrapText="1" indent="1"/>
    </xf>
    <xf numFmtId="0" fontId="19" fillId="0" borderId="5" xfId="63" applyFont="1" applyFill="1" applyBorder="1" applyAlignment="1">
      <alignment horizontal="left" vertical="center" wrapText="1" indent="1"/>
    </xf>
    <xf numFmtId="0" fontId="19" fillId="0" borderId="8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2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32" fillId="0" borderId="0" xfId="62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5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1" xfId="62" applyNumberFormat="1" applyFont="1" applyFill="1" applyBorder="1" applyAlignment="1" applyProtection="1">
      <alignment horizontal="left" vertical="center" wrapText="1"/>
      <protection locked="0"/>
    </xf>
    <xf numFmtId="49" fontId="8" fillId="11" borderId="24" xfId="61" applyNumberFormat="1" applyFont="1" applyFill="1" applyBorder="1" applyAlignment="1" applyProtection="1">
      <alignment horizontal="center" vertical="center" wrapText="1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0" fontId="39" fillId="7" borderId="0" xfId="62" applyFont="1" applyFill="1" applyBorder="1" applyAlignment="1" applyProtection="1">
      <alignment horizontal="center" vertical="center" wrapText="1"/>
    </xf>
    <xf numFmtId="0" fontId="8" fillId="0" borderId="11" xfId="62" applyNumberFormat="1" applyFont="1" applyFill="1" applyBorder="1" applyAlignment="1" applyProtection="1">
      <alignment horizontal="left" vertical="top" wrapText="1"/>
    </xf>
    <xf numFmtId="0" fontId="8" fillId="0" borderId="22" xfId="62" applyNumberFormat="1" applyFont="1" applyFill="1" applyBorder="1" applyAlignment="1" applyProtection="1">
      <alignment horizontal="left" vertical="top" wrapText="1"/>
    </xf>
    <xf numFmtId="0" fontId="8" fillId="0" borderId="21" xfId="62" applyNumberFormat="1" applyFont="1" applyFill="1" applyBorder="1" applyAlignment="1" applyProtection="1">
      <alignment horizontal="left"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right" vertical="center" wrapText="1"/>
    </xf>
    <xf numFmtId="0" fontId="8" fillId="8" borderId="5" xfId="61" applyNumberFormat="1" applyFont="1" applyFill="1" applyBorder="1" applyAlignment="1" applyProtection="1">
      <alignment horizontal="left" vertical="center" wrapText="1" indent="1"/>
    </xf>
    <xf numFmtId="49" fontId="38" fillId="13" borderId="5" xfId="0" applyFont="1" applyFill="1" applyBorder="1" applyAlignment="1" applyProtection="1">
      <alignment horizontal="center" vertical="center" textRotation="90" wrapText="1"/>
    </xf>
    <xf numFmtId="0" fontId="28" fillId="7" borderId="10" xfId="36" applyNumberFormat="1" applyFont="1" applyFill="1" applyBorder="1" applyAlignment="1" applyProtection="1">
      <alignment horizontal="center" vertical="center" wrapText="1"/>
    </xf>
    <xf numFmtId="0" fontId="72" fillId="0" borderId="0" xfId="62" applyFont="1" applyFill="1" applyBorder="1" applyAlignment="1" applyProtection="1">
      <alignment horizontal="center" vertical="center" wrapText="1"/>
    </xf>
    <xf numFmtId="49" fontId="72" fillId="0" borderId="0" xfId="0" applyNumberFormat="1" applyFont="1" applyFill="1" applyBorder="1" applyAlignment="1" applyProtection="1">
      <alignment horizontal="center" vertical="center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8" fillId="9" borderId="8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0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9" xfId="62" applyNumberFormat="1" applyFont="1" applyFill="1" applyBorder="1" applyAlignment="1" applyProtection="1">
      <alignment horizontal="left" vertical="center" wrapText="1"/>
      <protection locked="0"/>
    </xf>
    <xf numFmtId="0" fontId="28" fillId="7" borderId="18" xfId="36" applyNumberFormat="1" applyFont="1" applyFill="1" applyBorder="1" applyAlignment="1" applyProtection="1">
      <alignment horizontal="center" vertical="center" wrapText="1"/>
    </xf>
    <xf numFmtId="0" fontId="8" fillId="0" borderId="8" xfId="53" applyFont="1" applyFill="1" applyBorder="1" applyAlignment="1" applyProtection="1">
      <alignment horizontal="center" vertical="center" wrapText="1"/>
    </xf>
    <xf numFmtId="0" fontId="8" fillId="0" borderId="10" xfId="53" applyFont="1" applyFill="1" applyBorder="1" applyAlignment="1" applyProtection="1">
      <alignment horizontal="center" vertical="center" wrapText="1"/>
    </xf>
    <xf numFmtId="0" fontId="8" fillId="8" borderId="8" xfId="61" applyNumberFormat="1" applyFont="1" applyFill="1" applyBorder="1" applyAlignment="1" applyProtection="1">
      <alignment horizontal="left" vertical="center" wrapText="1" indent="1"/>
    </xf>
    <xf numFmtId="0" fontId="8" fillId="8" borderId="10" xfId="61" applyNumberFormat="1" applyFont="1" applyFill="1" applyBorder="1" applyAlignment="1" applyProtection="1">
      <alignment horizontal="left" vertical="center" wrapText="1" indent="1"/>
    </xf>
    <xf numFmtId="0" fontId="8" fillId="8" borderId="9" xfId="61" applyNumberFormat="1" applyFont="1" applyFill="1" applyBorder="1" applyAlignment="1" applyProtection="1">
      <alignment horizontal="left" vertical="center" wrapText="1" indent="1"/>
    </xf>
    <xf numFmtId="0" fontId="19" fillId="0" borderId="10" xfId="63" applyFont="1" applyBorder="1" applyAlignment="1">
      <alignment horizontal="left" vertical="center" wrapText="1" indent="1"/>
    </xf>
    <xf numFmtId="0" fontId="8" fillId="7" borderId="5" xfId="62" applyFont="1" applyFill="1" applyBorder="1" applyAlignment="1" applyProtection="1">
      <alignment horizontal="center" vertical="center" wrapText="1"/>
    </xf>
    <xf numFmtId="0" fontId="32" fillId="0" borderId="5" xfId="62" applyFont="1" applyFill="1" applyBorder="1" applyAlignment="1" applyProtection="1">
      <alignment horizontal="center" vertical="center" wrapText="1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4" fontId="8" fillId="0" borderId="5" xfId="62" applyNumberFormat="1" applyFont="1" applyFill="1" applyBorder="1" applyAlignment="1" applyProtection="1">
      <alignment horizontal="right" vertical="center" wrapText="1"/>
    </xf>
    <xf numFmtId="49" fontId="8" fillId="0" borderId="5" xfId="0" applyFon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62" applyNumberFormat="1" applyFont="1" applyFill="1" applyBorder="1" applyAlignment="1" applyProtection="1">
      <alignment horizontal="right" vertical="center" wrapText="1"/>
    </xf>
    <xf numFmtId="0" fontId="8" fillId="0" borderId="22" xfId="62" applyNumberFormat="1" applyFont="1" applyFill="1" applyBorder="1" applyAlignment="1" applyProtection="1">
      <alignment horizontal="right" vertical="center" wrapText="1"/>
    </xf>
    <xf numFmtId="0" fontId="8" fillId="0" borderId="21" xfId="62" applyNumberFormat="1" applyFont="1" applyFill="1" applyBorder="1" applyAlignment="1" applyProtection="1">
      <alignment horizontal="right" vertical="center" wrapText="1"/>
    </xf>
    <xf numFmtId="0" fontId="72" fillId="0" borderId="0" xfId="62" applyFont="1" applyFill="1" applyAlignment="1" applyProtection="1">
      <alignment horizontal="center" vertical="center" wrapText="1"/>
    </xf>
    <xf numFmtId="0" fontId="8" fillId="8" borderId="5" xfId="62" applyNumberFormat="1" applyFont="1" applyFill="1" applyBorder="1" applyAlignment="1" applyProtection="1">
      <alignment horizontal="left" vertical="center" wrapText="1"/>
    </xf>
    <xf numFmtId="0" fontId="8" fillId="8" borderId="21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Alignment="1" applyProtection="1">
      <alignment horizontal="center" vertical="top" wrapText="1"/>
    </xf>
    <xf numFmtId="0" fontId="39" fillId="7" borderId="0" xfId="62" applyFont="1" applyFill="1" applyBorder="1" applyAlignment="1" applyProtection="1">
      <alignment horizontal="center" vertical="top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2" fillId="0" borderId="0" xfId="55" applyFont="1" applyFill="1" applyBorder="1" applyAlignment="1" applyProtection="1">
      <alignment horizontal="right" vertical="center" wrapText="1"/>
    </xf>
    <xf numFmtId="0" fontId="72" fillId="0" borderId="0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horizontal="center" vertical="center" wrapText="1"/>
    </xf>
    <xf numFmtId="0" fontId="45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12" borderId="5" xfId="55" applyFont="1" applyFill="1" applyBorder="1" applyAlignment="1" applyProtection="1">
      <alignment horizontal="center" vertical="center" wrapText="1"/>
    </xf>
    <xf numFmtId="0" fontId="8" fillId="7" borderId="21" xfId="62" applyNumberFormat="1" applyFont="1" applyFill="1" applyBorder="1" applyAlignment="1" applyProtection="1">
      <alignment horizontal="left" vertical="center" wrapText="1"/>
    </xf>
    <xf numFmtId="0" fontId="8" fillId="8" borderId="9" xfId="62" applyNumberFormat="1" applyFont="1" applyFill="1" applyBorder="1" applyAlignment="1" applyProtection="1">
      <alignment horizontal="left" vertical="center" wrapText="1"/>
    </xf>
    <xf numFmtId="49" fontId="8" fillId="2" borderId="21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39" fillId="0" borderId="5" xfId="62" applyFont="1" applyFill="1" applyBorder="1" applyAlignment="1" applyProtection="1">
      <alignment horizontal="center" vertical="center" wrapText="1"/>
    </xf>
    <xf numFmtId="0" fontId="8" fillId="0" borderId="11" xfId="62" applyNumberFormat="1" applyFont="1" applyFill="1" applyBorder="1" applyAlignment="1" applyProtection="1">
      <alignment horizontal="center" vertical="center" wrapText="1"/>
    </xf>
    <xf numFmtId="0" fontId="8" fillId="0" borderId="22" xfId="62" applyNumberFormat="1" applyFont="1" applyFill="1" applyBorder="1" applyAlignment="1" applyProtection="1">
      <alignment horizontal="center" vertical="center" wrapText="1"/>
    </xf>
    <xf numFmtId="0" fontId="8" fillId="0" borderId="21" xfId="62" applyNumberFormat="1" applyFont="1" applyFill="1" applyBorder="1" applyAlignment="1" applyProtection="1">
      <alignment horizontal="center" vertical="center" wrapText="1"/>
    </xf>
    <xf numFmtId="4" fontId="8" fillId="0" borderId="11" xfId="62" applyNumberFormat="1" applyFont="1" applyFill="1" applyBorder="1" applyAlignment="1" applyProtection="1">
      <alignment horizontal="right" vertical="center" wrapText="1"/>
    </xf>
    <xf numFmtId="4" fontId="8" fillId="0" borderId="21" xfId="62" applyNumberFormat="1" applyFont="1" applyFill="1" applyBorder="1" applyAlignment="1" applyProtection="1">
      <alignment horizontal="right" vertical="center" wrapText="1"/>
    </xf>
    <xf numFmtId="0" fontId="8" fillId="8" borderId="9" xfId="55" applyNumberFormat="1" applyFont="1" applyFill="1" applyBorder="1" applyAlignment="1" applyProtection="1">
      <alignment horizontal="left" vertical="center" wrapText="1"/>
    </xf>
    <xf numFmtId="0" fontId="8" fillId="8" borderId="5" xfId="55" applyNumberFormat="1" applyFont="1" applyFill="1" applyBorder="1" applyAlignment="1" applyProtection="1">
      <alignment horizontal="left" vertical="center" wrapText="1"/>
    </xf>
    <xf numFmtId="0" fontId="8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5" fillId="0" borderId="5" xfId="62" applyFont="1" applyFill="1" applyBorder="1" applyAlignment="1" applyProtection="1">
      <alignment horizontal="left" vertical="center" wrapText="1"/>
    </xf>
    <xf numFmtId="0" fontId="19" fillId="0" borderId="10" xfId="35" applyFont="1" applyFill="1" applyBorder="1" applyAlignment="1" applyProtection="1">
      <alignment horizontal="left" vertical="center" wrapText="1" indent="1"/>
    </xf>
    <xf numFmtId="49" fontId="8" fillId="0" borderId="0" xfId="48" applyBorder="1" applyAlignment="1" applyProtection="1">
      <alignment horizontal="left" vertical="top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0" xfId="48" applyFont="1" applyAlignment="1">
      <alignment horizontal="left" vertical="top" wrapText="1"/>
    </xf>
    <xf numFmtId="0" fontId="8" fillId="8" borderId="8" xfId="61" applyNumberFormat="1" applyFont="1" applyFill="1" applyBorder="1" applyAlignment="1" applyProtection="1">
      <alignment horizontal="left" vertical="center" wrapText="1"/>
    </xf>
    <xf numFmtId="0" fontId="8" fillId="8" borderId="10" xfId="61" applyNumberFormat="1" applyFont="1" applyFill="1" applyBorder="1" applyAlignment="1" applyProtection="1">
      <alignment horizontal="left" vertical="center" wrapText="1"/>
    </xf>
    <xf numFmtId="0" fontId="8" fillId="8" borderId="9" xfId="61" applyNumberFormat="1" applyFont="1" applyFill="1" applyBorder="1" applyAlignment="1" applyProtection="1">
      <alignment horizontal="left" vertical="center" wrapText="1"/>
    </xf>
    <xf numFmtId="49" fontId="8" fillId="2" borderId="8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0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9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31" xfId="61" applyNumberFormat="1" applyFont="1" applyFill="1" applyBorder="1" applyAlignment="1" applyProtection="1">
      <alignment horizontal="left" vertical="center" wrapText="1"/>
    </xf>
    <xf numFmtId="49" fontId="0" fillId="11" borderId="11" xfId="61" applyNumberFormat="1" applyFont="1" applyFill="1" applyBorder="1" applyAlignment="1" applyProtection="1">
      <alignment horizontal="center" vertical="center" wrapText="1"/>
      <protection locked="0"/>
    </xf>
    <xf numFmtId="49" fontId="35" fillId="11" borderId="21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3" xfId="61" applyNumberFormat="1" applyFont="1" applyFill="1" applyBorder="1" applyAlignment="1" applyProtection="1">
      <alignment horizontal="center" vertical="center" wrapText="1"/>
    </xf>
    <xf numFmtId="49" fontId="8" fillId="11" borderId="34" xfId="61" applyNumberFormat="1" applyFont="1" applyFill="1" applyBorder="1" applyAlignment="1" applyProtection="1">
      <alignment horizontal="center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28" fillId="0" borderId="15" xfId="62" applyFont="1" applyFill="1" applyBorder="1" applyAlignment="1" applyProtection="1">
      <alignment horizontal="center" vertical="top" wrapText="1"/>
    </xf>
    <xf numFmtId="0" fontId="28" fillId="0" borderId="0" xfId="62" applyFont="1" applyFill="1" applyBorder="1" applyAlignment="1" applyProtection="1">
      <alignment horizontal="center" vertical="top" wrapText="1"/>
    </xf>
    <xf numFmtId="14" fontId="47" fillId="0" borderId="5" xfId="61" applyNumberFormat="1" applyFont="1" applyFill="1" applyBorder="1" applyAlignment="1" applyProtection="1">
      <alignment horizontal="center" vertical="center" wrapText="1"/>
    </xf>
    <xf numFmtId="0" fontId="8" fillId="8" borderId="8" xfId="62" applyNumberFormat="1" applyFont="1" applyFill="1" applyBorder="1" applyAlignment="1" applyProtection="1">
      <alignment horizontal="left" vertical="center" wrapText="1"/>
    </xf>
    <xf numFmtId="0" fontId="8" fillId="8" borderId="10" xfId="62" applyNumberFormat="1" applyFont="1" applyFill="1" applyBorder="1" applyAlignment="1" applyProtection="1">
      <alignment horizontal="left" vertical="center" wrapText="1"/>
    </xf>
    <xf numFmtId="49" fontId="8" fillId="11" borderId="32" xfId="61" applyNumberFormat="1" applyFont="1" applyFill="1" applyBorder="1" applyAlignment="1" applyProtection="1">
      <alignment horizontal="center" vertical="center" wrapText="1"/>
    </xf>
    <xf numFmtId="49" fontId="8" fillId="11" borderId="29" xfId="61" applyNumberFormat="1" applyFont="1" applyFill="1" applyBorder="1" applyAlignment="1" applyProtection="1">
      <alignment horizontal="center" vertical="center" wrapText="1"/>
    </xf>
    <xf numFmtId="0" fontId="8" fillId="8" borderId="31" xfId="55" applyNumberFormat="1" applyFont="1" applyFill="1" applyBorder="1" applyAlignment="1" applyProtection="1">
      <alignment horizontal="left" vertical="center" wrapText="1"/>
    </xf>
    <xf numFmtId="0" fontId="8" fillId="8" borderId="10" xfId="55" applyNumberFormat="1" applyFont="1" applyFill="1" applyBorder="1" applyAlignment="1" applyProtection="1">
      <alignment horizontal="left" vertical="center" wrapText="1"/>
    </xf>
    <xf numFmtId="0" fontId="8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8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6" xfId="62" applyNumberFormat="1" applyFont="1" applyFill="1" applyBorder="1" applyAlignment="1" applyProtection="1">
      <alignment horizontal="left" vertical="center" wrapText="1"/>
      <protection locked="0"/>
    </xf>
    <xf numFmtId="0" fontId="8" fillId="7" borderId="0" xfId="62" applyFont="1" applyFill="1" applyBorder="1" applyAlignment="1" applyProtection="1">
      <alignment horizontal="center" vertical="center" wrapText="1"/>
    </xf>
    <xf numFmtId="0" fontId="8" fillId="12" borderId="5" xfId="53" applyFont="1" applyFill="1" applyBorder="1" applyAlignment="1" applyProtection="1">
      <alignment horizontal="center" vertical="center" wrapText="1"/>
    </xf>
    <xf numFmtId="0" fontId="8" fillId="0" borderId="11" xfId="62" applyNumberFormat="1" applyFont="1" applyFill="1" applyBorder="1" applyAlignment="1" applyProtection="1">
      <alignment horizontal="left" vertical="center" wrapText="1"/>
    </xf>
    <xf numFmtId="0" fontId="8" fillId="0" borderId="22" xfId="62" applyNumberFormat="1" applyFont="1" applyFill="1" applyBorder="1" applyAlignment="1" applyProtection="1">
      <alignment horizontal="left" vertical="center" wrapText="1"/>
    </xf>
    <xf numFmtId="0" fontId="8" fillId="0" borderId="21" xfId="62" applyNumberFormat="1" applyFont="1" applyFill="1" applyBorder="1" applyAlignment="1" applyProtection="1">
      <alignment horizontal="left" vertical="center" wrapText="1"/>
    </xf>
    <xf numFmtId="0" fontId="28" fillId="7" borderId="12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8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8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8" fillId="0" borderId="5" xfId="36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0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32" fillId="0" borderId="9" xfId="62" applyFont="1" applyFill="1" applyBorder="1" applyAlignment="1" applyProtection="1">
      <alignment horizontal="center" vertical="center" wrapText="1"/>
    </xf>
    <xf numFmtId="0" fontId="10" fillId="10" borderId="5" xfId="0" applyNumberFormat="1" applyFont="1" applyFill="1" applyBorder="1" applyAlignment="1" applyProtection="1">
      <alignment horizontal="center" vertical="center" wrapText="1"/>
    </xf>
  </cellXfs>
  <cellStyles count="107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4" xfId="41"/>
    <cellStyle name="Обычный 14 2" xfId="104"/>
    <cellStyle name="Обычный 14 3" xfId="105"/>
    <cellStyle name="Обычный 14 4" xfId="106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154</xdr:col>
      <xdr:colOff>38100</xdr:colOff>
      <xdr:row>95</xdr:row>
      <xdr:rowOff>0</xdr:rowOff>
    </xdr:from>
    <xdr:to>
      <xdr:col>154</xdr:col>
      <xdr:colOff>228600</xdr:colOff>
      <xdr:row>95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118875464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156</xdr:col>
      <xdr:colOff>38100</xdr:colOff>
      <xdr:row>96</xdr:row>
      <xdr:rowOff>0</xdr:rowOff>
    </xdr:from>
    <xdr:to>
      <xdr:col>156</xdr:col>
      <xdr:colOff>228600</xdr:colOff>
      <xdr:row>96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120087736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23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7219950" y="604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38100</xdr:colOff>
      <xdr:row>32</xdr:row>
      <xdr:rowOff>0</xdr:rowOff>
    </xdr:from>
    <xdr:to>
      <xdr:col>27</xdr:col>
      <xdr:colOff>228600</xdr:colOff>
      <xdr:row>32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11391900" y="6438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154</xdr:col>
      <xdr:colOff>0</xdr:colOff>
      <xdr:row>3</xdr:row>
      <xdr:rowOff>9525</xdr:rowOff>
    </xdr:from>
    <xdr:to>
      <xdr:col>154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7367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156</xdr:col>
      <xdr:colOff>38100</xdr:colOff>
      <xdr:row>37</xdr:row>
      <xdr:rowOff>0</xdr:rowOff>
    </xdr:from>
    <xdr:to>
      <xdr:col>156</xdr:col>
      <xdr:colOff>228600</xdr:colOff>
      <xdr:row>37</xdr:row>
      <xdr:rowOff>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81743550" y="7648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156</xdr:col>
      <xdr:colOff>38100</xdr:colOff>
      <xdr:row>37</xdr:row>
      <xdr:rowOff>0</xdr:rowOff>
    </xdr:from>
    <xdr:to>
      <xdr:col>156</xdr:col>
      <xdr:colOff>228600</xdr:colOff>
      <xdr:row>37</xdr:row>
      <xdr:rowOff>0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81743550" y="7648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156</xdr:col>
      <xdr:colOff>38100</xdr:colOff>
      <xdr:row>37</xdr:row>
      <xdr:rowOff>0</xdr:rowOff>
    </xdr:from>
    <xdr:to>
      <xdr:col>156</xdr:col>
      <xdr:colOff>228600</xdr:colOff>
      <xdr:row>37</xdr:row>
      <xdr:rowOff>0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81743550" y="7648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39</xdr:col>
      <xdr:colOff>38100</xdr:colOff>
      <xdr:row>22</xdr:row>
      <xdr:rowOff>0</xdr:rowOff>
    </xdr:from>
    <xdr:to>
      <xdr:col>39</xdr:col>
      <xdr:colOff>228600</xdr:colOff>
      <xdr:row>22</xdr:row>
      <xdr:rowOff>190500</xdr:rowOff>
    </xdr:to>
    <xdr:grpSp>
      <xdr:nvGrpSpPr>
        <xdr:cNvPr id="22" name="shCalendar" hidden="1"/>
        <xdr:cNvGrpSpPr>
          <a:grpSpLocks/>
        </xdr:cNvGrpSpPr>
      </xdr:nvGrpSpPr>
      <xdr:grpSpPr bwMode="auto">
        <a:xfrm>
          <a:off x="17287875" y="3857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39</xdr:col>
      <xdr:colOff>38100</xdr:colOff>
      <xdr:row>3</xdr:row>
      <xdr:rowOff>9525</xdr:rowOff>
    </xdr:from>
    <xdr:to>
      <xdr:col>39</xdr:col>
      <xdr:colOff>228600</xdr:colOff>
      <xdr:row>4</xdr:row>
      <xdr:rowOff>161925</xdr:rowOff>
    </xdr:to>
    <xdr:grpSp>
      <xdr:nvGrpSpPr>
        <xdr:cNvPr id="25" name="shCalendar" hidden="1"/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39</xdr:col>
      <xdr:colOff>38100</xdr:colOff>
      <xdr:row>22</xdr:row>
      <xdr:rowOff>0</xdr:rowOff>
    </xdr:from>
    <xdr:to>
      <xdr:col>39</xdr:col>
      <xdr:colOff>228600</xdr:colOff>
      <xdr:row>22</xdr:row>
      <xdr:rowOff>190500</xdr:rowOff>
    </xdr:to>
    <xdr:grpSp>
      <xdr:nvGrpSpPr>
        <xdr:cNvPr id="28" name="shCalendar" hidden="1"/>
        <xdr:cNvGrpSpPr>
          <a:grpSpLocks/>
        </xdr:cNvGrpSpPr>
      </xdr:nvGrpSpPr>
      <xdr:grpSpPr bwMode="auto">
        <a:xfrm>
          <a:off x="17287875" y="3857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53</xdr:col>
      <xdr:colOff>38100</xdr:colOff>
      <xdr:row>3</xdr:row>
      <xdr:rowOff>9525</xdr:rowOff>
    </xdr:from>
    <xdr:to>
      <xdr:col>53</xdr:col>
      <xdr:colOff>228600</xdr:colOff>
      <xdr:row>4</xdr:row>
      <xdr:rowOff>161925</xdr:rowOff>
    </xdr:to>
    <xdr:grpSp>
      <xdr:nvGrpSpPr>
        <xdr:cNvPr id="31" name="shCalendar" hidden="1"/>
        <xdr:cNvGrpSpPr>
          <a:grpSpLocks/>
        </xdr:cNvGrpSpPr>
      </xdr:nvGrpSpPr>
      <xdr:grpSpPr bwMode="auto">
        <a:xfrm>
          <a:off x="242125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67</xdr:col>
      <xdr:colOff>38100</xdr:colOff>
      <xdr:row>3</xdr:row>
      <xdr:rowOff>9525</xdr:rowOff>
    </xdr:from>
    <xdr:to>
      <xdr:col>67</xdr:col>
      <xdr:colOff>228600</xdr:colOff>
      <xdr:row>4</xdr:row>
      <xdr:rowOff>161925</xdr:rowOff>
    </xdr:to>
    <xdr:grpSp>
      <xdr:nvGrpSpPr>
        <xdr:cNvPr id="34" name="shCalendar" hidden="1"/>
        <xdr:cNvGrpSpPr>
          <a:grpSpLocks/>
        </xdr:cNvGrpSpPr>
      </xdr:nvGrpSpPr>
      <xdr:grpSpPr bwMode="auto">
        <a:xfrm>
          <a:off x="31137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81</xdr:col>
      <xdr:colOff>38100</xdr:colOff>
      <xdr:row>3</xdr:row>
      <xdr:rowOff>9525</xdr:rowOff>
    </xdr:from>
    <xdr:to>
      <xdr:col>81</xdr:col>
      <xdr:colOff>228600</xdr:colOff>
      <xdr:row>4</xdr:row>
      <xdr:rowOff>161925</xdr:rowOff>
    </xdr:to>
    <xdr:grpSp>
      <xdr:nvGrpSpPr>
        <xdr:cNvPr id="37" name="shCalendar" hidden="1"/>
        <xdr:cNvGrpSpPr>
          <a:grpSpLocks/>
        </xdr:cNvGrpSpPr>
      </xdr:nvGrpSpPr>
      <xdr:grpSpPr bwMode="auto">
        <a:xfrm>
          <a:off x="380619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95</xdr:col>
      <xdr:colOff>38100</xdr:colOff>
      <xdr:row>3</xdr:row>
      <xdr:rowOff>9525</xdr:rowOff>
    </xdr:from>
    <xdr:to>
      <xdr:col>95</xdr:col>
      <xdr:colOff>228600</xdr:colOff>
      <xdr:row>4</xdr:row>
      <xdr:rowOff>161925</xdr:rowOff>
    </xdr:to>
    <xdr:grpSp>
      <xdr:nvGrpSpPr>
        <xdr:cNvPr id="40" name="shCalendar" hidden="1"/>
        <xdr:cNvGrpSpPr>
          <a:grpSpLocks/>
        </xdr:cNvGrpSpPr>
      </xdr:nvGrpSpPr>
      <xdr:grpSpPr bwMode="auto">
        <a:xfrm>
          <a:off x="449865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109</xdr:col>
      <xdr:colOff>38100</xdr:colOff>
      <xdr:row>3</xdr:row>
      <xdr:rowOff>9525</xdr:rowOff>
    </xdr:from>
    <xdr:to>
      <xdr:col>109</xdr:col>
      <xdr:colOff>228600</xdr:colOff>
      <xdr:row>4</xdr:row>
      <xdr:rowOff>161925</xdr:rowOff>
    </xdr:to>
    <xdr:grpSp>
      <xdr:nvGrpSpPr>
        <xdr:cNvPr id="43" name="shCalendar" hidden="1"/>
        <xdr:cNvGrpSpPr>
          <a:grpSpLocks/>
        </xdr:cNvGrpSpPr>
      </xdr:nvGrpSpPr>
      <xdr:grpSpPr bwMode="auto">
        <a:xfrm>
          <a:off x="5191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123</xdr:col>
      <xdr:colOff>38100</xdr:colOff>
      <xdr:row>3</xdr:row>
      <xdr:rowOff>9525</xdr:rowOff>
    </xdr:from>
    <xdr:to>
      <xdr:col>123</xdr:col>
      <xdr:colOff>228600</xdr:colOff>
      <xdr:row>4</xdr:row>
      <xdr:rowOff>161925</xdr:rowOff>
    </xdr:to>
    <xdr:grpSp>
      <xdr:nvGrpSpPr>
        <xdr:cNvPr id="46" name="shCalendar" hidden="1"/>
        <xdr:cNvGrpSpPr>
          <a:grpSpLocks/>
        </xdr:cNvGrpSpPr>
      </xdr:nvGrpSpPr>
      <xdr:grpSpPr bwMode="auto">
        <a:xfrm>
          <a:off x="588359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137</xdr:col>
      <xdr:colOff>38100</xdr:colOff>
      <xdr:row>3</xdr:row>
      <xdr:rowOff>9525</xdr:rowOff>
    </xdr:from>
    <xdr:to>
      <xdr:col>137</xdr:col>
      <xdr:colOff>228600</xdr:colOff>
      <xdr:row>4</xdr:row>
      <xdr:rowOff>161925</xdr:rowOff>
    </xdr:to>
    <xdr:grpSp>
      <xdr:nvGrpSpPr>
        <xdr:cNvPr id="49" name="shCalendar" hidden="1"/>
        <xdr:cNvGrpSpPr>
          <a:grpSpLocks/>
        </xdr:cNvGrpSpPr>
      </xdr:nvGrpSpPr>
      <xdr:grpSpPr bwMode="auto">
        <a:xfrm>
          <a:off x="657606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151</xdr:col>
      <xdr:colOff>38100</xdr:colOff>
      <xdr:row>3</xdr:row>
      <xdr:rowOff>9525</xdr:rowOff>
    </xdr:from>
    <xdr:to>
      <xdr:col>151</xdr:col>
      <xdr:colOff>228600</xdr:colOff>
      <xdr:row>4</xdr:row>
      <xdr:rowOff>161925</xdr:rowOff>
    </xdr:to>
    <xdr:grpSp>
      <xdr:nvGrpSpPr>
        <xdr:cNvPr id="52" name="shCalendar" hidden="1"/>
        <xdr:cNvGrpSpPr>
          <a:grpSpLocks/>
        </xdr:cNvGrpSpPr>
      </xdr:nvGrpSpPr>
      <xdr:grpSpPr bwMode="auto">
        <a:xfrm>
          <a:off x="726852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156</xdr:col>
      <xdr:colOff>38100</xdr:colOff>
      <xdr:row>27</xdr:row>
      <xdr:rowOff>0</xdr:rowOff>
    </xdr:from>
    <xdr:to>
      <xdr:col>156</xdr:col>
      <xdr:colOff>228600</xdr:colOff>
      <xdr:row>27</xdr:row>
      <xdr:rowOff>0</xdr:rowOff>
    </xdr:to>
    <xdr:grpSp>
      <xdr:nvGrpSpPr>
        <xdr:cNvPr id="55" name="shCalendar" hidden="1"/>
        <xdr:cNvGrpSpPr>
          <a:grpSpLocks/>
        </xdr:cNvGrpSpPr>
      </xdr:nvGrpSpPr>
      <xdr:grpSpPr bwMode="auto">
        <a:xfrm>
          <a:off x="81743550" y="4981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156</xdr:col>
      <xdr:colOff>38100</xdr:colOff>
      <xdr:row>32</xdr:row>
      <xdr:rowOff>0</xdr:rowOff>
    </xdr:from>
    <xdr:to>
      <xdr:col>156</xdr:col>
      <xdr:colOff>228600</xdr:colOff>
      <xdr:row>32</xdr:row>
      <xdr:rowOff>0</xdr:rowOff>
    </xdr:to>
    <xdr:grpSp>
      <xdr:nvGrpSpPr>
        <xdr:cNvPr id="58" name="shCalendar" hidden="1"/>
        <xdr:cNvGrpSpPr>
          <a:grpSpLocks/>
        </xdr:cNvGrpSpPr>
      </xdr:nvGrpSpPr>
      <xdr:grpSpPr bwMode="auto">
        <a:xfrm>
          <a:off x="81743550" y="64389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193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68" hidden="1" customWidth="1"/>
    <col min="2" max="4" width="3.7109375" style="251" hidden="1" customWidth="1"/>
    <col min="5" max="5" width="3.7109375" style="60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51"/>
    <col min="12" max="12" width="11.140625" style="251" customWidth="1"/>
    <col min="13" max="20" width="10.5703125" style="251"/>
    <col min="21" max="16384" width="10.5703125" style="35"/>
  </cols>
  <sheetData>
    <row r="1" spans="1:20" ht="3" customHeight="1">
      <c r="A1" s="268" t="s">
        <v>205</v>
      </c>
    </row>
    <row r="2" spans="1:20" ht="22.5">
      <c r="F2" s="808" t="s">
        <v>513</v>
      </c>
      <c r="G2" s="809"/>
      <c r="H2" s="810"/>
      <c r="I2" s="545"/>
    </row>
    <row r="3" spans="1:20" ht="3" customHeight="1"/>
    <row r="4" spans="1:20" s="213" customFormat="1" ht="11.25">
      <c r="A4" s="267"/>
      <c r="B4" s="267"/>
      <c r="C4" s="267"/>
      <c r="D4" s="267"/>
      <c r="F4" s="764" t="s">
        <v>467</v>
      </c>
      <c r="G4" s="764"/>
      <c r="H4" s="764"/>
      <c r="I4" s="811" t="s">
        <v>468</v>
      </c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s="213" customFormat="1" ht="11.25" customHeight="1">
      <c r="A5" s="267"/>
      <c r="B5" s="267"/>
      <c r="C5" s="267"/>
      <c r="D5" s="267"/>
      <c r="F5" s="403" t="s">
        <v>90</v>
      </c>
      <c r="G5" s="424" t="s">
        <v>470</v>
      </c>
      <c r="H5" s="402" t="s">
        <v>455</v>
      </c>
      <c r="I5" s="811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</row>
    <row r="6" spans="1:20" s="213" customFormat="1" ht="12" customHeight="1">
      <c r="A6" s="267"/>
      <c r="B6" s="267"/>
      <c r="C6" s="267"/>
      <c r="D6" s="267"/>
      <c r="F6" s="404" t="s">
        <v>91</v>
      </c>
      <c r="G6" s="406">
        <v>2</v>
      </c>
      <c r="H6" s="407">
        <v>3</v>
      </c>
      <c r="I6" s="405">
        <v>4</v>
      </c>
      <c r="J6" s="267">
        <v>4</v>
      </c>
      <c r="K6" s="267"/>
      <c r="L6" s="267"/>
      <c r="M6" s="267"/>
      <c r="N6" s="267"/>
      <c r="O6" s="267"/>
      <c r="P6" s="267"/>
      <c r="Q6" s="267"/>
      <c r="R6" s="267"/>
      <c r="S6" s="267"/>
      <c r="T6" s="267"/>
    </row>
    <row r="7" spans="1:20" s="213" customFormat="1" ht="18.75">
      <c r="A7" s="267"/>
      <c r="B7" s="267"/>
      <c r="C7" s="267"/>
      <c r="D7" s="267"/>
      <c r="F7" s="420">
        <v>1</v>
      </c>
      <c r="G7" s="507" t="s">
        <v>514</v>
      </c>
      <c r="H7" s="401" t="str">
        <f>IF(dateCh="","",dateCh)</f>
        <v>14.12.2021</v>
      </c>
      <c r="I7" s="240" t="s">
        <v>515</v>
      </c>
      <c r="J7" s="419"/>
      <c r="K7" s="267"/>
      <c r="L7" s="267"/>
      <c r="M7" s="267"/>
      <c r="N7" s="267"/>
      <c r="O7" s="267"/>
      <c r="P7" s="267"/>
      <c r="Q7" s="267"/>
      <c r="R7" s="267"/>
      <c r="S7" s="267"/>
      <c r="T7" s="267"/>
    </row>
    <row r="8" spans="1:20" s="213" customFormat="1" ht="45">
      <c r="A8" s="812">
        <v>1</v>
      </c>
      <c r="B8" s="267"/>
      <c r="C8" s="267"/>
      <c r="D8" s="267"/>
      <c r="F8" s="420" t="str">
        <f>"2." &amp;mergeValue(A8)</f>
        <v>2.1</v>
      </c>
      <c r="G8" s="507" t="s">
        <v>516</v>
      </c>
      <c r="H8" s="401"/>
      <c r="I8" s="240" t="s">
        <v>610</v>
      </c>
      <c r="J8" s="419"/>
      <c r="K8" s="267"/>
      <c r="L8" s="267"/>
      <c r="M8" s="267"/>
      <c r="N8" s="267"/>
      <c r="O8" s="267"/>
      <c r="P8" s="267"/>
      <c r="Q8" s="267"/>
      <c r="R8" s="267"/>
      <c r="S8" s="267"/>
      <c r="T8" s="267"/>
    </row>
    <row r="9" spans="1:20" s="213" customFormat="1" ht="22.5">
      <c r="A9" s="812"/>
      <c r="B9" s="267"/>
      <c r="C9" s="267"/>
      <c r="D9" s="267"/>
      <c r="F9" s="420" t="str">
        <f>"3." &amp;mergeValue(A9)</f>
        <v>3.1</v>
      </c>
      <c r="G9" s="507" t="s">
        <v>517</v>
      </c>
      <c r="H9" s="401"/>
      <c r="I9" s="240" t="s">
        <v>609</v>
      </c>
      <c r="J9" s="419"/>
      <c r="K9" s="267"/>
      <c r="L9" s="267"/>
      <c r="M9" s="267"/>
      <c r="N9" s="267"/>
      <c r="O9" s="267"/>
      <c r="P9" s="267"/>
      <c r="Q9" s="267"/>
      <c r="R9" s="267"/>
      <c r="S9" s="267"/>
      <c r="T9" s="267"/>
    </row>
    <row r="10" spans="1:20" s="213" customFormat="1" ht="22.5">
      <c r="A10" s="812"/>
      <c r="B10" s="267"/>
      <c r="C10" s="267"/>
      <c r="D10" s="267"/>
      <c r="F10" s="420" t="str">
        <f>"4."&amp;mergeValue(A10)</f>
        <v>4.1</v>
      </c>
      <c r="G10" s="507" t="s">
        <v>518</v>
      </c>
      <c r="H10" s="402" t="s">
        <v>471</v>
      </c>
      <c r="I10" s="240"/>
      <c r="J10" s="419"/>
      <c r="K10" s="267"/>
      <c r="L10" s="267"/>
      <c r="M10" s="267"/>
      <c r="N10" s="267"/>
      <c r="O10" s="267"/>
      <c r="P10" s="267"/>
      <c r="Q10" s="267"/>
      <c r="R10" s="267"/>
      <c r="S10" s="267"/>
      <c r="T10" s="267"/>
    </row>
    <row r="11" spans="1:20" s="213" customFormat="1" ht="18.75">
      <c r="A11" s="812"/>
      <c r="B11" s="812">
        <v>1</v>
      </c>
      <c r="C11" s="431"/>
      <c r="D11" s="431"/>
      <c r="F11" s="420" t="str">
        <f>"4."&amp;mergeValue(A11) &amp;"."&amp;mergeValue(B11)</f>
        <v>4.1.1</v>
      </c>
      <c r="G11" s="408" t="s">
        <v>612</v>
      </c>
      <c r="H11" s="401" t="str">
        <f>IF(region_name="","",region_name)</f>
        <v>Ханты-Мансийский автономный округ</v>
      </c>
      <c r="I11" s="240" t="s">
        <v>521</v>
      </c>
      <c r="J11" s="419"/>
      <c r="K11" s="267"/>
      <c r="L11" s="267"/>
      <c r="M11" s="267"/>
      <c r="N11" s="267"/>
      <c r="O11" s="267"/>
      <c r="P11" s="267"/>
      <c r="Q11" s="267"/>
      <c r="R11" s="267"/>
      <c r="S11" s="267"/>
      <c r="T11" s="267"/>
    </row>
    <row r="12" spans="1:20" s="213" customFormat="1" ht="22.5">
      <c r="A12" s="812"/>
      <c r="B12" s="812"/>
      <c r="C12" s="812">
        <v>1</v>
      </c>
      <c r="D12" s="431"/>
      <c r="F12" s="420" t="str">
        <f>"4."&amp;mergeValue(A12) &amp;"."&amp;mergeValue(B12)&amp;"."&amp;mergeValue(C12)</f>
        <v>4.1.1.1</v>
      </c>
      <c r="G12" s="428" t="s">
        <v>519</v>
      </c>
      <c r="H12" s="401"/>
      <c r="I12" s="240" t="s">
        <v>522</v>
      </c>
      <c r="J12" s="419"/>
      <c r="K12" s="267"/>
      <c r="L12" s="267"/>
      <c r="M12" s="267"/>
      <c r="N12" s="267"/>
      <c r="O12" s="267"/>
      <c r="P12" s="267"/>
      <c r="Q12" s="267"/>
      <c r="R12" s="267"/>
      <c r="S12" s="267"/>
      <c r="T12" s="267"/>
    </row>
    <row r="13" spans="1:20" s="213" customFormat="1" ht="39" customHeight="1">
      <c r="A13" s="812"/>
      <c r="B13" s="812"/>
      <c r="C13" s="812"/>
      <c r="D13" s="431">
        <v>1</v>
      </c>
      <c r="F13" s="420" t="str">
        <f>"4."&amp;mergeValue(A13) &amp;"."&amp;mergeValue(B13)&amp;"."&amp;mergeValue(C13)&amp;"."&amp;mergeValue(D13)</f>
        <v>4.1.1.1.1</v>
      </c>
      <c r="G13" s="510" t="s">
        <v>520</v>
      </c>
      <c r="H13" s="401"/>
      <c r="I13" s="813" t="s">
        <v>611</v>
      </c>
      <c r="J13" s="419"/>
      <c r="K13" s="267"/>
      <c r="L13" s="267"/>
      <c r="M13" s="267"/>
      <c r="N13" s="267"/>
      <c r="O13" s="267"/>
      <c r="P13" s="267"/>
      <c r="Q13" s="267"/>
      <c r="R13" s="267"/>
      <c r="S13" s="267"/>
      <c r="T13" s="267"/>
    </row>
    <row r="14" spans="1:20" s="213" customFormat="1" ht="18.75">
      <c r="A14" s="812"/>
      <c r="B14" s="812"/>
      <c r="C14" s="812"/>
      <c r="D14" s="431"/>
      <c r="F14" s="425"/>
      <c r="G14" s="134" t="s">
        <v>3</v>
      </c>
      <c r="H14" s="430"/>
      <c r="I14" s="813"/>
      <c r="J14" s="419"/>
      <c r="K14" s="267"/>
      <c r="L14" s="267"/>
      <c r="M14" s="267"/>
      <c r="N14" s="267"/>
      <c r="O14" s="267"/>
      <c r="P14" s="267"/>
      <c r="Q14" s="267"/>
      <c r="R14" s="267"/>
      <c r="S14" s="267"/>
      <c r="T14" s="267"/>
    </row>
    <row r="15" spans="1:20" s="213" customFormat="1" ht="18.75">
      <c r="A15" s="812"/>
      <c r="B15" s="812"/>
      <c r="C15" s="431"/>
      <c r="D15" s="431"/>
      <c r="F15" s="511"/>
      <c r="G15" s="232" t="s">
        <v>416</v>
      </c>
      <c r="H15" s="512"/>
      <c r="I15" s="513"/>
      <c r="J15" s="419"/>
      <c r="K15" s="267"/>
      <c r="L15" s="267"/>
      <c r="M15" s="267"/>
      <c r="N15" s="267"/>
      <c r="O15" s="267"/>
      <c r="P15" s="267"/>
      <c r="Q15" s="267"/>
      <c r="R15" s="267"/>
      <c r="S15" s="267"/>
      <c r="T15" s="267"/>
    </row>
    <row r="16" spans="1:20" s="213" customFormat="1" ht="18.75">
      <c r="A16" s="812"/>
      <c r="B16" s="267"/>
      <c r="C16" s="267"/>
      <c r="D16" s="267"/>
      <c r="F16" s="425"/>
      <c r="G16" s="147" t="s">
        <v>528</v>
      </c>
      <c r="H16" s="426"/>
      <c r="I16" s="427"/>
      <c r="J16" s="419"/>
      <c r="K16" s="267"/>
      <c r="L16" s="267"/>
      <c r="M16" s="267"/>
      <c r="N16" s="267"/>
      <c r="O16" s="267"/>
      <c r="P16" s="267"/>
      <c r="Q16" s="267"/>
      <c r="R16" s="267"/>
      <c r="S16" s="267"/>
      <c r="T16" s="267"/>
    </row>
    <row r="17" spans="1:20" s="213" customFormat="1" ht="18.75">
      <c r="A17" s="267"/>
      <c r="B17" s="267"/>
      <c r="C17" s="267"/>
      <c r="D17" s="267"/>
      <c r="F17" s="425"/>
      <c r="G17" s="176" t="s">
        <v>527</v>
      </c>
      <c r="H17" s="426"/>
      <c r="I17" s="427"/>
      <c r="J17" s="419"/>
      <c r="K17" s="267"/>
      <c r="L17" s="267"/>
      <c r="M17" s="267"/>
      <c r="N17" s="267"/>
      <c r="O17" s="267"/>
      <c r="P17" s="267"/>
      <c r="Q17" s="267"/>
      <c r="R17" s="267"/>
      <c r="S17" s="267"/>
      <c r="T17" s="267"/>
    </row>
    <row r="18" spans="1:20" s="410" customFormat="1" ht="3" customHeight="1">
      <c r="A18" s="412"/>
      <c r="B18" s="412"/>
      <c r="C18" s="412"/>
      <c r="D18" s="412"/>
      <c r="F18" s="432"/>
      <c r="G18" s="433"/>
      <c r="H18" s="434"/>
      <c r="I18" s="435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</row>
    <row r="19" spans="1:20" s="410" customFormat="1" ht="15" customHeight="1">
      <c r="A19" s="412"/>
      <c r="B19" s="412"/>
      <c r="C19" s="412"/>
      <c r="D19" s="412"/>
      <c r="F19" s="409"/>
      <c r="G19" s="807" t="s">
        <v>613</v>
      </c>
      <c r="H19" s="807"/>
      <c r="I19" s="290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68" hidden="1" customWidth="1"/>
    <col min="8" max="8" width="2" style="68" hidden="1" customWidth="1"/>
    <col min="9" max="9" width="3.7109375" style="68" hidden="1" customWidth="1"/>
    <col min="10" max="10" width="3.7109375" style="60" hidden="1" customWidth="1"/>
    <col min="11" max="11" width="3.7109375" style="60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51"/>
    <col min="42" max="42" width="13.42578125" style="251" customWidth="1"/>
    <col min="43" max="50" width="10.5703125" style="251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59"/>
      <c r="K4" s="59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73"/>
      <c r="AE4" s="73"/>
      <c r="AF4" s="73"/>
      <c r="AG4" s="73"/>
      <c r="AH4" s="73"/>
      <c r="AI4" s="73"/>
      <c r="AJ4" s="73"/>
      <c r="AK4" s="36"/>
    </row>
    <row r="5" spans="7:50" ht="22.5">
      <c r="J5" s="59"/>
      <c r="K5" s="59"/>
      <c r="L5" s="846" t="s">
        <v>681</v>
      </c>
      <c r="M5" s="846"/>
      <c r="N5" s="846"/>
      <c r="O5" s="846"/>
      <c r="P5" s="846"/>
      <c r="Q5" s="846"/>
      <c r="R5" s="846"/>
      <c r="S5" s="846"/>
      <c r="T5" s="846"/>
      <c r="U5" s="846"/>
      <c r="V5" s="547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237"/>
    </row>
    <row r="6" spans="7:50" ht="3" customHeight="1">
      <c r="J6" s="59"/>
      <c r="K6" s="59"/>
      <c r="L6" s="36"/>
      <c r="M6" s="36"/>
      <c r="N6" s="36"/>
      <c r="O6" s="36"/>
      <c r="P6" s="36"/>
      <c r="Q6" s="36"/>
      <c r="R6" s="36"/>
      <c r="S6" s="56"/>
      <c r="T6" s="56"/>
      <c r="U6" s="56"/>
      <c r="V6" s="56"/>
      <c r="W6" s="56"/>
      <c r="X6" s="56"/>
      <c r="Y6" s="36"/>
    </row>
    <row r="7" spans="7:50" s="410" customFormat="1" ht="22.5">
      <c r="G7" s="411"/>
      <c r="H7" s="411"/>
      <c r="L7" s="409"/>
      <c r="M7" s="42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830" t="str">
        <f>IF(NameOrPr_ch="",IF(NameOrPr="","",NameOrPr),NameOrPr_ch)</f>
        <v xml:space="preserve">Региональная служба по тарифам Ханты-Мансийского автономного округа - Югры </v>
      </c>
      <c r="O7" s="830"/>
      <c r="P7" s="830"/>
      <c r="Q7" s="830"/>
      <c r="R7" s="830"/>
      <c r="S7" s="830"/>
      <c r="T7" s="830"/>
      <c r="U7" s="830"/>
      <c r="V7" s="724"/>
      <c r="W7" s="290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</row>
    <row r="8" spans="7:50" s="410" customFormat="1" ht="18.75">
      <c r="G8" s="411"/>
      <c r="H8" s="411"/>
      <c r="L8" s="409"/>
      <c r="M8" s="422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830" t="str">
        <f>IF(datePr_ch="",IF(datePr="","",datePr),datePr_ch)</f>
        <v>14.12.2021</v>
      </c>
      <c r="O8" s="830"/>
      <c r="P8" s="830"/>
      <c r="Q8" s="830"/>
      <c r="R8" s="830"/>
      <c r="S8" s="830"/>
      <c r="T8" s="830"/>
      <c r="U8" s="830"/>
      <c r="V8" s="724"/>
      <c r="W8" s="290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</row>
    <row r="9" spans="7:50" s="410" customFormat="1" ht="18.75">
      <c r="G9" s="411"/>
      <c r="H9" s="411"/>
      <c r="L9" s="409"/>
      <c r="M9" s="422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830" t="str">
        <f>IF(numberPr_ch="",IF(numberPr="","",numberPr),numberPr_ch)</f>
        <v>141-нп</v>
      </c>
      <c r="O9" s="830"/>
      <c r="P9" s="830"/>
      <c r="Q9" s="830"/>
      <c r="R9" s="830"/>
      <c r="S9" s="830"/>
      <c r="T9" s="830"/>
      <c r="U9" s="830"/>
      <c r="V9" s="724"/>
      <c r="W9" s="290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</row>
    <row r="10" spans="7:50" s="410" customFormat="1" ht="18.75">
      <c r="G10" s="411"/>
      <c r="H10" s="411"/>
      <c r="L10" s="409"/>
      <c r="M10" s="422" t="s">
        <v>523</v>
      </c>
      <c r="N10" s="830" t="str">
        <f>IF(IstPub_ch="",IF(IstPub="","",IstPub),IstPub_ch)</f>
        <v>Официальный интернет-портал
правовой информации
Государственная система правовой информации. 
Дата опубликования 20.12.2021
№ опубликования 8601202112200010</v>
      </c>
      <c r="O10" s="830"/>
      <c r="P10" s="830"/>
      <c r="Q10" s="830"/>
      <c r="R10" s="830"/>
      <c r="S10" s="830"/>
      <c r="T10" s="830"/>
      <c r="U10" s="830"/>
      <c r="V10" s="724"/>
      <c r="W10" s="290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</row>
    <row r="11" spans="7:50" s="267" customFormat="1" ht="9.75" hidden="1" customHeight="1">
      <c r="L11" s="863"/>
      <c r="M11" s="863"/>
      <c r="N11" s="286"/>
      <c r="O11" s="286"/>
      <c r="P11" s="286"/>
      <c r="Q11" s="286"/>
      <c r="R11" s="286"/>
      <c r="S11" s="864"/>
      <c r="T11" s="864"/>
      <c r="U11" s="864"/>
      <c r="V11" s="864"/>
      <c r="W11" s="864"/>
      <c r="X11" s="864"/>
      <c r="Y11" s="264"/>
      <c r="AD11" s="267" t="s">
        <v>406</v>
      </c>
      <c r="AE11" s="267" t="s">
        <v>407</v>
      </c>
      <c r="AF11" s="267" t="s">
        <v>406</v>
      </c>
      <c r="AG11" s="267" t="s">
        <v>407</v>
      </c>
    </row>
    <row r="12" spans="7:50" s="213" customFormat="1" ht="11.25" hidden="1">
      <c r="G12" s="212"/>
      <c r="H12" s="212"/>
      <c r="L12" s="829"/>
      <c r="M12" s="829"/>
      <c r="N12" s="177"/>
      <c r="O12" s="177"/>
      <c r="P12" s="177"/>
      <c r="Q12" s="177"/>
      <c r="R12" s="177"/>
      <c r="S12" s="865"/>
      <c r="T12" s="865"/>
      <c r="U12" s="865"/>
      <c r="V12" s="865"/>
      <c r="W12" s="865"/>
      <c r="X12" s="865"/>
      <c r="Y12" s="92"/>
      <c r="AK12" s="263" t="s">
        <v>366</v>
      </c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</row>
    <row r="13" spans="7:50">
      <c r="J13" s="59"/>
      <c r="K13" s="59"/>
      <c r="L13" s="36"/>
      <c r="M13" s="36"/>
      <c r="N13" s="36"/>
      <c r="O13" s="36"/>
      <c r="P13" s="36"/>
      <c r="Q13" s="36"/>
      <c r="R13" s="36"/>
      <c r="S13" s="866"/>
      <c r="T13" s="866"/>
      <c r="U13" s="866"/>
      <c r="V13" s="866"/>
      <c r="W13" s="866"/>
      <c r="X13" s="866"/>
      <c r="Y13" s="365"/>
      <c r="AD13" s="866"/>
      <c r="AE13" s="866"/>
      <c r="AF13" s="866"/>
      <c r="AG13" s="866"/>
      <c r="AH13" s="866"/>
      <c r="AI13" s="866"/>
      <c r="AJ13" s="866"/>
      <c r="AK13" s="866"/>
    </row>
    <row r="14" spans="7:50">
      <c r="J14" s="59"/>
      <c r="K14" s="59"/>
      <c r="L14" s="847" t="s">
        <v>467</v>
      </c>
      <c r="M14" s="847"/>
      <c r="N14" s="847"/>
      <c r="O14" s="847"/>
      <c r="P14" s="847"/>
      <c r="Q14" s="847"/>
      <c r="R14" s="847"/>
      <c r="S14" s="847"/>
      <c r="T14" s="847"/>
      <c r="U14" s="847"/>
      <c r="V14" s="847"/>
      <c r="W14" s="847"/>
      <c r="X14" s="847"/>
      <c r="Y14" s="847"/>
      <c r="Z14" s="847"/>
      <c r="AA14" s="847"/>
      <c r="AB14" s="847"/>
      <c r="AC14" s="847"/>
      <c r="AD14" s="847"/>
      <c r="AE14" s="847"/>
      <c r="AF14" s="847"/>
      <c r="AG14" s="847"/>
      <c r="AH14" s="847"/>
      <c r="AI14" s="847"/>
      <c r="AJ14" s="847"/>
      <c r="AK14" s="847"/>
      <c r="AL14" s="847"/>
      <c r="AM14" s="764" t="s">
        <v>468</v>
      </c>
    </row>
    <row r="15" spans="7:50" ht="14.25" customHeight="1">
      <c r="J15" s="59"/>
      <c r="K15" s="59"/>
      <c r="L15" s="847" t="s">
        <v>90</v>
      </c>
      <c r="M15" s="847" t="s">
        <v>499</v>
      </c>
      <c r="N15" s="847" t="s">
        <v>402</v>
      </c>
      <c r="O15" s="847"/>
      <c r="P15" s="847"/>
      <c r="Q15" s="847"/>
      <c r="R15" s="867" t="s">
        <v>376</v>
      </c>
      <c r="S15" s="867"/>
      <c r="T15" s="867"/>
      <c r="U15" s="867"/>
      <c r="V15" s="867" t="s">
        <v>403</v>
      </c>
      <c r="W15" s="867"/>
      <c r="X15" s="867"/>
      <c r="Y15" s="867"/>
      <c r="Z15" s="867" t="s">
        <v>379</v>
      </c>
      <c r="AA15" s="867"/>
      <c r="AB15" s="867"/>
      <c r="AC15" s="867"/>
      <c r="AD15" s="867" t="s">
        <v>486</v>
      </c>
      <c r="AE15" s="867"/>
      <c r="AF15" s="867"/>
      <c r="AG15" s="867"/>
      <c r="AH15" s="867"/>
      <c r="AI15" s="867"/>
      <c r="AJ15" s="867"/>
      <c r="AK15" s="847" t="s">
        <v>328</v>
      </c>
      <c r="AL15" s="831" t="s">
        <v>262</v>
      </c>
      <c r="AM15" s="764"/>
    </row>
    <row r="16" spans="7:50" ht="26.25" customHeight="1">
      <c r="J16" s="59"/>
      <c r="K16" s="59"/>
      <c r="L16" s="847"/>
      <c r="M16" s="847"/>
      <c r="N16" s="847"/>
      <c r="O16" s="847"/>
      <c r="P16" s="847"/>
      <c r="Q16" s="847"/>
      <c r="R16" s="867"/>
      <c r="S16" s="867"/>
      <c r="T16" s="867"/>
      <c r="U16" s="867"/>
      <c r="V16" s="867"/>
      <c r="W16" s="867"/>
      <c r="X16" s="867"/>
      <c r="Y16" s="867"/>
      <c r="Z16" s="867"/>
      <c r="AA16" s="867"/>
      <c r="AB16" s="867"/>
      <c r="AC16" s="867"/>
      <c r="AD16" s="867" t="s">
        <v>660</v>
      </c>
      <c r="AE16" s="867"/>
      <c r="AF16" s="764" t="s">
        <v>405</v>
      </c>
      <c r="AG16" s="764"/>
      <c r="AH16" s="869" t="s">
        <v>488</v>
      </c>
      <c r="AI16" s="869"/>
      <c r="AJ16" s="869"/>
      <c r="AK16" s="847"/>
      <c r="AL16" s="831"/>
      <c r="AM16" s="764"/>
    </row>
    <row r="17" spans="1:53" ht="14.25" customHeight="1">
      <c r="J17" s="59"/>
      <c r="K17" s="59"/>
      <c r="L17" s="847"/>
      <c r="M17" s="847"/>
      <c r="N17" s="847"/>
      <c r="O17" s="847"/>
      <c r="P17" s="847"/>
      <c r="Q17" s="847"/>
      <c r="R17" s="867"/>
      <c r="S17" s="867"/>
      <c r="T17" s="867"/>
      <c r="U17" s="867"/>
      <c r="V17" s="867"/>
      <c r="W17" s="867"/>
      <c r="X17" s="867"/>
      <c r="Y17" s="867"/>
      <c r="Z17" s="867"/>
      <c r="AA17" s="867"/>
      <c r="AB17" s="867"/>
      <c r="AC17" s="867"/>
      <c r="AD17" s="357" t="s">
        <v>332</v>
      </c>
      <c r="AE17" s="357" t="s">
        <v>331</v>
      </c>
      <c r="AF17" s="357" t="s">
        <v>332</v>
      </c>
      <c r="AG17" s="357" t="s">
        <v>331</v>
      </c>
      <c r="AH17" s="78" t="s">
        <v>377</v>
      </c>
      <c r="AI17" s="868" t="s">
        <v>378</v>
      </c>
      <c r="AJ17" s="868"/>
      <c r="AK17" s="847"/>
      <c r="AL17" s="831"/>
      <c r="AM17" s="764"/>
    </row>
    <row r="18" spans="1:53" ht="12" customHeight="1">
      <c r="J18" s="59"/>
      <c r="K18" s="207">
        <v>1</v>
      </c>
      <c r="L18" s="532" t="s">
        <v>91</v>
      </c>
      <c r="M18" s="532" t="s">
        <v>50</v>
      </c>
      <c r="N18" s="832">
        <f ca="1">OFFSET(N18,0,-1)+1</f>
        <v>3</v>
      </c>
      <c r="O18" s="832"/>
      <c r="P18" s="832"/>
      <c r="Q18" s="832"/>
      <c r="R18" s="832">
        <f ca="1">OFFSET(R18,0,-4)+1</f>
        <v>4</v>
      </c>
      <c r="S18" s="832"/>
      <c r="T18" s="832"/>
      <c r="U18" s="832"/>
      <c r="V18" s="832">
        <f ca="1">OFFSET(V18,0,-4)+1</f>
        <v>5</v>
      </c>
      <c r="W18" s="832"/>
      <c r="X18" s="832"/>
      <c r="Y18" s="832"/>
      <c r="Z18" s="534"/>
      <c r="AA18" s="534"/>
      <c r="AB18" s="534">
        <f ca="1">OFFSET(V18,0,0)+1</f>
        <v>6</v>
      </c>
      <c r="AC18" s="535">
        <f ca="1">AB18</f>
        <v>6</v>
      </c>
      <c r="AD18" s="533">
        <f ca="1">OFFSET(AD18,0,-1)+1</f>
        <v>7</v>
      </c>
      <c r="AE18" s="533">
        <f t="shared" ref="AE18:AJ18" ca="1" si="0">OFFSET(AE18,0,-1)+1</f>
        <v>8</v>
      </c>
      <c r="AF18" s="533">
        <f t="shared" ca="1" si="0"/>
        <v>9</v>
      </c>
      <c r="AG18" s="533">
        <f t="shared" ca="1" si="0"/>
        <v>10</v>
      </c>
      <c r="AH18" s="533">
        <f t="shared" ca="1" si="0"/>
        <v>11</v>
      </c>
      <c r="AI18" s="533">
        <f t="shared" ca="1" si="0"/>
        <v>12</v>
      </c>
      <c r="AJ18" s="533">
        <f t="shared" ca="1" si="0"/>
        <v>13</v>
      </c>
      <c r="AK18" s="533">
        <f ca="1">OFFSET(AK18,0,-1)+1</f>
        <v>14</v>
      </c>
      <c r="AL18" s="536"/>
      <c r="AM18" s="533">
        <v>15</v>
      </c>
    </row>
    <row r="19" spans="1:53" ht="22.5">
      <c r="A19" s="856">
        <v>1</v>
      </c>
      <c r="B19" s="251"/>
      <c r="C19" s="251"/>
      <c r="D19" s="251"/>
      <c r="E19" s="251"/>
      <c r="F19" s="268"/>
      <c r="G19" s="268"/>
      <c r="H19" s="268"/>
      <c r="J19" s="59"/>
      <c r="K19" s="59"/>
      <c r="L19" s="524">
        <f>mergeValue(A19)</f>
        <v>1</v>
      </c>
      <c r="M19" s="531" t="s">
        <v>22</v>
      </c>
      <c r="N19" s="858"/>
      <c r="O19" s="858"/>
      <c r="P19" s="858"/>
      <c r="Q19" s="858"/>
      <c r="R19" s="858"/>
      <c r="S19" s="858"/>
      <c r="T19" s="858"/>
      <c r="U19" s="858"/>
      <c r="V19" s="858"/>
      <c r="W19" s="858"/>
      <c r="X19" s="858"/>
      <c r="Y19" s="858"/>
      <c r="Z19" s="858"/>
      <c r="AA19" s="858"/>
      <c r="AB19" s="858"/>
      <c r="AC19" s="858"/>
      <c r="AD19" s="858"/>
      <c r="AE19" s="858"/>
      <c r="AF19" s="858"/>
      <c r="AG19" s="858"/>
      <c r="AH19" s="858"/>
      <c r="AI19" s="858"/>
      <c r="AJ19" s="858"/>
      <c r="AK19" s="858"/>
      <c r="AL19" s="858"/>
      <c r="AM19" s="543" t="s">
        <v>495</v>
      </c>
    </row>
    <row r="20" spans="1:53" ht="22.5">
      <c r="A20" s="856"/>
      <c r="B20" s="856">
        <v>1</v>
      </c>
      <c r="C20" s="251"/>
      <c r="D20" s="251"/>
      <c r="E20" s="251"/>
      <c r="F20" s="295"/>
      <c r="G20" s="296"/>
      <c r="H20" s="296"/>
      <c r="I20" s="183"/>
      <c r="J20" s="45"/>
      <c r="K20" s="35"/>
      <c r="L20" s="287" t="str">
        <f>mergeValue(A20) &amp;"."&amp; mergeValue(B20)</f>
        <v>1.1</v>
      </c>
      <c r="M20" s="130" t="s">
        <v>17</v>
      </c>
      <c r="N20" s="857"/>
      <c r="O20" s="857"/>
      <c r="P20" s="857"/>
      <c r="Q20" s="857"/>
      <c r="R20" s="857"/>
      <c r="S20" s="857"/>
      <c r="T20" s="857"/>
      <c r="U20" s="857"/>
      <c r="V20" s="857"/>
      <c r="W20" s="857"/>
      <c r="X20" s="857"/>
      <c r="Y20" s="857"/>
      <c r="Z20" s="857"/>
      <c r="AA20" s="857"/>
      <c r="AB20" s="857"/>
      <c r="AC20" s="857"/>
      <c r="AD20" s="857"/>
      <c r="AE20" s="857"/>
      <c r="AF20" s="857"/>
      <c r="AG20" s="857"/>
      <c r="AH20" s="857"/>
      <c r="AI20" s="857"/>
      <c r="AJ20" s="857"/>
      <c r="AK20" s="857"/>
      <c r="AL20" s="857"/>
      <c r="AM20" s="505" t="s">
        <v>496</v>
      </c>
    </row>
    <row r="21" spans="1:53" ht="45">
      <c r="A21" s="856"/>
      <c r="B21" s="856"/>
      <c r="C21" s="856">
        <v>1</v>
      </c>
      <c r="D21" s="251"/>
      <c r="E21" s="251"/>
      <c r="F21" s="295"/>
      <c r="G21" s="296"/>
      <c r="H21" s="296"/>
      <c r="I21" s="183"/>
      <c r="J21" s="45"/>
      <c r="K21" s="35"/>
      <c r="L21" s="287" t="str">
        <f>mergeValue(A21) &amp;"."&amp; mergeValue(B21)&amp;"."&amp; mergeValue(C21)</f>
        <v>1.1.1</v>
      </c>
      <c r="M21" s="131" t="s">
        <v>624</v>
      </c>
      <c r="N21" s="857"/>
      <c r="O21" s="857"/>
      <c r="P21" s="857"/>
      <c r="Q21" s="857"/>
      <c r="R21" s="857"/>
      <c r="S21" s="857"/>
      <c r="T21" s="857"/>
      <c r="U21" s="857"/>
      <c r="V21" s="857"/>
      <c r="W21" s="857"/>
      <c r="X21" s="857"/>
      <c r="Y21" s="857"/>
      <c r="Z21" s="857"/>
      <c r="AA21" s="857"/>
      <c r="AB21" s="857"/>
      <c r="AC21" s="857"/>
      <c r="AD21" s="857"/>
      <c r="AE21" s="857"/>
      <c r="AF21" s="857"/>
      <c r="AG21" s="857"/>
      <c r="AH21" s="857"/>
      <c r="AI21" s="857"/>
      <c r="AJ21" s="857"/>
      <c r="AK21" s="857"/>
      <c r="AL21" s="857"/>
      <c r="AM21" s="505" t="s">
        <v>661</v>
      </c>
    </row>
    <row r="22" spans="1:53" ht="20.100000000000001" customHeight="1">
      <c r="A22" s="856"/>
      <c r="B22" s="856"/>
      <c r="C22" s="856"/>
      <c r="D22" s="856">
        <v>1</v>
      </c>
      <c r="E22" s="251"/>
      <c r="F22" s="295"/>
      <c r="G22" s="296"/>
      <c r="H22" s="296"/>
      <c r="I22" s="859"/>
      <c r="J22" s="860"/>
      <c r="K22" s="814"/>
      <c r="L22" s="861" t="str">
        <f>mergeValue(A22) &amp;"."&amp; mergeValue(B22)&amp;"."&amp; mergeValue(C22)&amp;"."&amp; mergeValue(D22)</f>
        <v>1.1.1.1</v>
      </c>
      <c r="M22" s="862"/>
      <c r="N22" s="821" t="s">
        <v>83</v>
      </c>
      <c r="O22" s="848"/>
      <c r="P22" s="851" t="s">
        <v>91</v>
      </c>
      <c r="Q22" s="852"/>
      <c r="R22" s="821" t="s">
        <v>84</v>
      </c>
      <c r="S22" s="848"/>
      <c r="T22" s="849">
        <v>1</v>
      </c>
      <c r="U22" s="853"/>
      <c r="V22" s="821" t="s">
        <v>84</v>
      </c>
      <c r="W22" s="848"/>
      <c r="X22" s="849">
        <v>1</v>
      </c>
      <c r="Y22" s="850"/>
      <c r="Z22" s="821" t="s">
        <v>84</v>
      </c>
      <c r="AA22" s="161"/>
      <c r="AB22" s="85">
        <v>1</v>
      </c>
      <c r="AC22" s="368"/>
      <c r="AD22" s="526"/>
      <c r="AE22" s="526"/>
      <c r="AF22" s="526"/>
      <c r="AG22" s="526"/>
      <c r="AH22" s="692"/>
      <c r="AI22" s="525" t="s">
        <v>83</v>
      </c>
      <c r="AJ22" s="692"/>
      <c r="AK22" s="542" t="s">
        <v>84</v>
      </c>
      <c r="AL22" s="236"/>
      <c r="AM22" s="813" t="s">
        <v>662</v>
      </c>
      <c r="AN22" s="251" t="str">
        <f>strCheckDateOnDP(V22:AL22,List06_9_DP)</f>
        <v/>
      </c>
      <c r="AO22" s="265" t="str">
        <f>IF(AND(COUNTIF(AP18:AP26,AP22)&gt;1,AP22&lt;&gt;""),"ErrUnique:HasDoubleConn","")</f>
        <v/>
      </c>
      <c r="AP22" s="265"/>
      <c r="AQ22" s="265"/>
      <c r="AR22" s="265"/>
      <c r="AS22" s="265"/>
      <c r="AT22" s="265"/>
    </row>
    <row r="23" spans="1:53" ht="20.100000000000001" customHeight="1">
      <c r="A23" s="856"/>
      <c r="B23" s="856"/>
      <c r="C23" s="856"/>
      <c r="D23" s="856"/>
      <c r="E23" s="251"/>
      <c r="F23" s="295"/>
      <c r="G23" s="296"/>
      <c r="H23" s="296"/>
      <c r="I23" s="859"/>
      <c r="J23" s="860"/>
      <c r="K23" s="814"/>
      <c r="L23" s="861"/>
      <c r="M23" s="862"/>
      <c r="N23" s="821"/>
      <c r="O23" s="848"/>
      <c r="P23" s="851"/>
      <c r="Q23" s="852"/>
      <c r="R23" s="821"/>
      <c r="S23" s="848"/>
      <c r="T23" s="849"/>
      <c r="U23" s="854"/>
      <c r="V23" s="821"/>
      <c r="W23" s="848"/>
      <c r="X23" s="849"/>
      <c r="Y23" s="850"/>
      <c r="Z23" s="821"/>
      <c r="AA23" s="390"/>
      <c r="AB23" s="176"/>
      <c r="AC23" s="176"/>
      <c r="AD23" s="218"/>
      <c r="AE23" s="218"/>
      <c r="AF23" s="218"/>
      <c r="AG23" s="253" t="str">
        <f>AH22 &amp; "-" &amp; AJ22</f>
        <v>-</v>
      </c>
      <c r="AH23" s="253"/>
      <c r="AI23" s="253"/>
      <c r="AJ23" s="253"/>
      <c r="AK23" s="253" t="s">
        <v>84</v>
      </c>
      <c r="AL23" s="393"/>
      <c r="AM23" s="813"/>
      <c r="AO23" s="265"/>
      <c r="AP23" s="265"/>
      <c r="AQ23" s="265"/>
      <c r="AR23" s="265"/>
      <c r="AS23" s="265"/>
      <c r="AT23" s="265"/>
    </row>
    <row r="24" spans="1:53" ht="20.100000000000001" customHeight="1">
      <c r="A24" s="856"/>
      <c r="B24" s="856"/>
      <c r="C24" s="856"/>
      <c r="D24" s="856"/>
      <c r="E24" s="251"/>
      <c r="F24" s="295"/>
      <c r="G24" s="296"/>
      <c r="H24" s="296"/>
      <c r="I24" s="859"/>
      <c r="J24" s="860"/>
      <c r="K24" s="814"/>
      <c r="L24" s="861"/>
      <c r="M24" s="862"/>
      <c r="N24" s="821"/>
      <c r="O24" s="848"/>
      <c r="P24" s="851"/>
      <c r="Q24" s="852"/>
      <c r="R24" s="821"/>
      <c r="S24" s="848"/>
      <c r="T24" s="849"/>
      <c r="U24" s="855"/>
      <c r="V24" s="821"/>
      <c r="W24" s="392"/>
      <c r="X24" s="147"/>
      <c r="Y24" s="176"/>
      <c r="Z24" s="217"/>
      <c r="AA24" s="217"/>
      <c r="AB24" s="217"/>
      <c r="AC24" s="217"/>
      <c r="AD24" s="218"/>
      <c r="AE24" s="218"/>
      <c r="AF24" s="218"/>
      <c r="AG24" s="218"/>
      <c r="AH24" s="219"/>
      <c r="AI24" s="166"/>
      <c r="AJ24" s="166"/>
      <c r="AK24" s="219"/>
      <c r="AL24" s="156"/>
      <c r="AM24" s="813"/>
      <c r="AO24" s="265"/>
      <c r="AP24" s="265"/>
      <c r="AQ24" s="265"/>
      <c r="AR24" s="265"/>
      <c r="AS24" s="265"/>
      <c r="AT24" s="265"/>
    </row>
    <row r="25" spans="1:53" ht="20.100000000000001" customHeight="1">
      <c r="A25" s="856"/>
      <c r="B25" s="856"/>
      <c r="C25" s="856"/>
      <c r="D25" s="856"/>
      <c r="E25" s="251"/>
      <c r="F25" s="295"/>
      <c r="G25" s="296"/>
      <c r="H25" s="296"/>
      <c r="I25" s="859"/>
      <c r="J25" s="860"/>
      <c r="K25" s="814"/>
      <c r="L25" s="861"/>
      <c r="M25" s="862"/>
      <c r="N25" s="821"/>
      <c r="O25" s="848"/>
      <c r="P25" s="851"/>
      <c r="Q25" s="852"/>
      <c r="R25" s="821"/>
      <c r="S25" s="220"/>
      <c r="T25" s="222"/>
      <c r="U25" s="221"/>
      <c r="V25" s="217"/>
      <c r="W25" s="217"/>
      <c r="X25" s="217"/>
      <c r="Y25" s="217"/>
      <c r="Z25" s="217"/>
      <c r="AA25" s="217"/>
      <c r="AB25" s="217"/>
      <c r="AC25" s="217"/>
      <c r="AD25" s="218"/>
      <c r="AE25" s="218"/>
      <c r="AF25" s="218"/>
      <c r="AG25" s="218"/>
      <c r="AH25" s="219"/>
      <c r="AI25" s="166"/>
      <c r="AJ25" s="166"/>
      <c r="AK25" s="219"/>
      <c r="AL25" s="156"/>
      <c r="AM25" s="813"/>
      <c r="AO25" s="265"/>
      <c r="AP25" s="265"/>
      <c r="AQ25" s="265"/>
      <c r="AR25" s="265"/>
      <c r="AS25" s="265"/>
      <c r="AT25" s="265"/>
    </row>
    <row r="26" spans="1:53" customFormat="1" ht="20.100000000000001" customHeight="1">
      <c r="A26" s="856"/>
      <c r="B26" s="856"/>
      <c r="C26" s="856"/>
      <c r="D26" s="856"/>
      <c r="E26" s="297"/>
      <c r="F26" s="298"/>
      <c r="G26" s="297"/>
      <c r="H26" s="297"/>
      <c r="I26" s="859"/>
      <c r="J26" s="860"/>
      <c r="K26" s="814"/>
      <c r="L26" s="861"/>
      <c r="M26" s="862"/>
      <c r="N26" s="821"/>
      <c r="O26" s="391"/>
      <c r="P26" s="135"/>
      <c r="Q26" s="176" t="s">
        <v>380</v>
      </c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223"/>
      <c r="AM26" s="813"/>
      <c r="AN26" s="255"/>
      <c r="AO26" s="255"/>
      <c r="AP26" s="266"/>
      <c r="AQ26" s="266"/>
      <c r="AR26" s="266"/>
      <c r="AS26" s="266"/>
      <c r="AT26" s="266"/>
      <c r="AU26" s="255"/>
      <c r="AV26" s="255"/>
      <c r="AW26" s="255"/>
      <c r="AX26" s="255"/>
    </row>
    <row r="27" spans="1:53" customFormat="1" ht="15" customHeight="1">
      <c r="A27" s="856"/>
      <c r="B27" s="856"/>
      <c r="C27" s="856"/>
      <c r="D27" s="297"/>
      <c r="E27" s="297"/>
      <c r="F27" s="295"/>
      <c r="G27" s="297"/>
      <c r="H27" s="297"/>
      <c r="I27" s="150"/>
      <c r="J27" s="58"/>
      <c r="K27" s="150"/>
      <c r="L27" s="276"/>
      <c r="M27" s="134" t="s">
        <v>4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56"/>
      <c r="AM27" s="813"/>
      <c r="AN27" s="255"/>
      <c r="AO27" s="255"/>
      <c r="AP27" s="266"/>
      <c r="AQ27" s="266"/>
      <c r="AR27" s="266"/>
      <c r="AS27" s="266"/>
      <c r="AT27" s="266"/>
      <c r="AU27" s="255"/>
      <c r="AV27" s="255"/>
      <c r="AW27" s="255"/>
      <c r="AX27" s="255"/>
    </row>
    <row r="28" spans="1:53" customFormat="1" ht="15" customHeight="1">
      <c r="A28" s="856"/>
      <c r="B28" s="856"/>
      <c r="C28" s="297"/>
      <c r="D28" s="297"/>
      <c r="E28" s="297"/>
      <c r="F28" s="295"/>
      <c r="G28" s="297"/>
      <c r="H28" s="297"/>
      <c r="I28" s="150"/>
      <c r="J28" s="58"/>
      <c r="K28" s="150"/>
      <c r="L28" s="84"/>
      <c r="M28" s="133" t="s">
        <v>374</v>
      </c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28"/>
      <c r="AE28" s="128"/>
      <c r="AF28" s="128"/>
      <c r="AG28" s="128"/>
      <c r="AH28" s="219"/>
      <c r="AI28" s="166"/>
      <c r="AJ28" s="165"/>
      <c r="AK28" s="133"/>
      <c r="AL28" s="166"/>
      <c r="AM28" s="156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</row>
    <row r="29" spans="1:53" customFormat="1" ht="15" customHeight="1">
      <c r="A29" s="856"/>
      <c r="B29" s="297"/>
      <c r="C29" s="297"/>
      <c r="D29" s="297"/>
      <c r="E29" s="297"/>
      <c r="F29" s="295"/>
      <c r="G29" s="297"/>
      <c r="H29" s="297"/>
      <c r="I29" s="150"/>
      <c r="J29" s="58"/>
      <c r="K29" s="150"/>
      <c r="L29" s="84"/>
      <c r="M29" s="147" t="s">
        <v>20</v>
      </c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28"/>
      <c r="AE29" s="128"/>
      <c r="AF29" s="128"/>
      <c r="AG29" s="128"/>
      <c r="AH29" s="219"/>
      <c r="AI29" s="166"/>
      <c r="AJ29" s="165"/>
      <c r="AK29" s="133"/>
      <c r="AL29" s="166"/>
      <c r="AM29" s="156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</row>
    <row r="30" spans="1:53" customFormat="1" ht="15" customHeight="1">
      <c r="F30" s="149"/>
      <c r="G30" s="150"/>
      <c r="H30" s="150"/>
      <c r="I30" s="184"/>
      <c r="J30" s="58"/>
      <c r="L30" s="84"/>
      <c r="M30" s="176" t="s">
        <v>296</v>
      </c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28"/>
      <c r="AE30" s="128"/>
      <c r="AF30" s="128"/>
      <c r="AG30" s="128"/>
      <c r="AH30" s="219"/>
      <c r="AI30" s="166"/>
      <c r="AJ30" s="165"/>
      <c r="AK30" s="133"/>
      <c r="AL30" s="166"/>
      <c r="AM30" s="156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</row>
    <row r="31" spans="1:53" ht="3" customHeight="1"/>
    <row r="32" spans="1:53" ht="14.25" customHeight="1">
      <c r="L32" s="572">
        <v>1</v>
      </c>
      <c r="M32" s="182" t="s">
        <v>686</v>
      </c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179"/>
      <c r="AZ32" s="179"/>
      <c r="BA32" s="179"/>
    </row>
    <row r="33" spans="12:53" s="35" customFormat="1" ht="14.25" customHeight="1">
      <c r="L33" s="181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69"/>
      <c r="AY33" s="180"/>
      <c r="AZ33" s="180"/>
      <c r="BA33" s="180"/>
    </row>
  </sheetData>
  <sheetProtection password="FA9C" sheet="1" objects="1" scenarios="1" formatColumns="0" formatRows="0"/>
  <dataConsolidate leftLabels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68" hidden="1" customWidth="1"/>
    <col min="2" max="4" width="3.7109375" style="251" hidden="1" customWidth="1"/>
    <col min="5" max="5" width="3.7109375" style="60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51"/>
    <col min="12" max="12" width="11.140625" style="251" customWidth="1"/>
    <col min="13" max="20" width="10.5703125" style="251"/>
    <col min="21" max="16384" width="10.5703125" style="35"/>
  </cols>
  <sheetData>
    <row r="1" spans="1:20" ht="3" customHeight="1">
      <c r="A1" s="268" t="s">
        <v>206</v>
      </c>
    </row>
    <row r="2" spans="1:20" ht="22.5">
      <c r="F2" s="808" t="s">
        <v>513</v>
      </c>
      <c r="G2" s="809"/>
      <c r="H2" s="810"/>
      <c r="I2" s="545"/>
    </row>
    <row r="3" spans="1:20" ht="3" customHeight="1"/>
    <row r="4" spans="1:20" s="213" customFormat="1" ht="11.25">
      <c r="A4" s="267"/>
      <c r="B4" s="267"/>
      <c r="C4" s="267"/>
      <c r="D4" s="267"/>
      <c r="F4" s="764" t="s">
        <v>467</v>
      </c>
      <c r="G4" s="764"/>
      <c r="H4" s="764"/>
      <c r="I4" s="811" t="s">
        <v>468</v>
      </c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s="213" customFormat="1" ht="11.25" customHeight="1">
      <c r="A5" s="267"/>
      <c r="B5" s="267"/>
      <c r="C5" s="267"/>
      <c r="D5" s="267"/>
      <c r="F5" s="403" t="s">
        <v>90</v>
      </c>
      <c r="G5" s="424" t="s">
        <v>470</v>
      </c>
      <c r="H5" s="402" t="s">
        <v>455</v>
      </c>
      <c r="I5" s="811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</row>
    <row r="6" spans="1:20" s="213" customFormat="1" ht="12" customHeight="1">
      <c r="A6" s="267"/>
      <c r="B6" s="267"/>
      <c r="C6" s="267"/>
      <c r="D6" s="267"/>
      <c r="F6" s="404" t="s">
        <v>91</v>
      </c>
      <c r="G6" s="406">
        <v>2</v>
      </c>
      <c r="H6" s="407">
        <v>3</v>
      </c>
      <c r="I6" s="405">
        <v>4</v>
      </c>
      <c r="J6" s="267">
        <v>4</v>
      </c>
      <c r="K6" s="267"/>
      <c r="L6" s="267"/>
      <c r="M6" s="267"/>
      <c r="N6" s="267"/>
      <c r="O6" s="267"/>
      <c r="P6" s="267"/>
      <c r="Q6" s="267"/>
      <c r="R6" s="267"/>
      <c r="S6" s="267"/>
      <c r="T6" s="267"/>
    </row>
    <row r="7" spans="1:20" s="213" customFormat="1" ht="18.75">
      <c r="A7" s="267"/>
      <c r="B7" s="267"/>
      <c r="C7" s="267"/>
      <c r="D7" s="267"/>
      <c r="F7" s="420">
        <v>1</v>
      </c>
      <c r="G7" s="507" t="s">
        <v>514</v>
      </c>
      <c r="H7" s="401" t="str">
        <f>IF(dateCh="","",dateCh)</f>
        <v>14.12.2021</v>
      </c>
      <c r="I7" s="240" t="s">
        <v>515</v>
      </c>
      <c r="J7" s="419"/>
      <c r="K7" s="267"/>
      <c r="L7" s="267"/>
      <c r="M7" s="267"/>
      <c r="N7" s="267"/>
      <c r="O7" s="267"/>
      <c r="P7" s="267"/>
      <c r="Q7" s="267"/>
      <c r="R7" s="267"/>
      <c r="S7" s="267"/>
      <c r="T7" s="267"/>
    </row>
    <row r="8" spans="1:20" s="213" customFormat="1" ht="45">
      <c r="A8" s="812">
        <v>1</v>
      </c>
      <c r="B8" s="267"/>
      <c r="C8" s="267"/>
      <c r="D8" s="267"/>
      <c r="F8" s="420" t="str">
        <f>"2." &amp;mergeValue(A8)</f>
        <v>2.1</v>
      </c>
      <c r="G8" s="507" t="s">
        <v>516</v>
      </c>
      <c r="H8" s="401"/>
      <c r="I8" s="240" t="s">
        <v>610</v>
      </c>
      <c r="J8" s="419"/>
      <c r="K8" s="267"/>
      <c r="L8" s="267"/>
      <c r="M8" s="267"/>
      <c r="N8" s="267"/>
      <c r="O8" s="267"/>
      <c r="P8" s="267"/>
      <c r="Q8" s="267"/>
      <c r="R8" s="267"/>
      <c r="S8" s="267"/>
      <c r="T8" s="267"/>
    </row>
    <row r="9" spans="1:20" s="213" customFormat="1" ht="22.5">
      <c r="A9" s="812"/>
      <c r="B9" s="267"/>
      <c r="C9" s="267"/>
      <c r="D9" s="267"/>
      <c r="F9" s="420" t="str">
        <f>"3." &amp;mergeValue(A9)</f>
        <v>3.1</v>
      </c>
      <c r="G9" s="507" t="s">
        <v>517</v>
      </c>
      <c r="H9" s="401"/>
      <c r="I9" s="240" t="s">
        <v>609</v>
      </c>
      <c r="J9" s="419"/>
      <c r="K9" s="267"/>
      <c r="L9" s="267"/>
      <c r="M9" s="267"/>
      <c r="N9" s="267"/>
      <c r="O9" s="267"/>
      <c r="P9" s="267"/>
      <c r="Q9" s="267"/>
      <c r="R9" s="267"/>
      <c r="S9" s="267"/>
      <c r="T9" s="267"/>
    </row>
    <row r="10" spans="1:20" s="213" customFormat="1" ht="22.5">
      <c r="A10" s="812"/>
      <c r="B10" s="267"/>
      <c r="C10" s="267"/>
      <c r="D10" s="267"/>
      <c r="F10" s="420" t="str">
        <f>"4."&amp;mergeValue(A10)</f>
        <v>4.1</v>
      </c>
      <c r="G10" s="507" t="s">
        <v>518</v>
      </c>
      <c r="H10" s="402" t="s">
        <v>471</v>
      </c>
      <c r="I10" s="240"/>
      <c r="J10" s="419"/>
      <c r="K10" s="267"/>
      <c r="L10" s="267"/>
      <c r="M10" s="267"/>
      <c r="N10" s="267"/>
      <c r="O10" s="267"/>
      <c r="P10" s="267"/>
      <c r="Q10" s="267"/>
      <c r="R10" s="267"/>
      <c r="S10" s="267"/>
      <c r="T10" s="267"/>
    </row>
    <row r="11" spans="1:20" s="213" customFormat="1" ht="18.75">
      <c r="A11" s="812"/>
      <c r="B11" s="812">
        <v>1</v>
      </c>
      <c r="C11" s="431"/>
      <c r="D11" s="431"/>
      <c r="F11" s="420" t="str">
        <f>"4."&amp;mergeValue(A11) &amp;"."&amp;mergeValue(B11)</f>
        <v>4.1.1</v>
      </c>
      <c r="G11" s="408" t="s">
        <v>612</v>
      </c>
      <c r="H11" s="401" t="str">
        <f>IF(region_name="","",region_name)</f>
        <v>Ханты-Мансийский автономный округ</v>
      </c>
      <c r="I11" s="240" t="s">
        <v>521</v>
      </c>
      <c r="J11" s="419"/>
      <c r="K11" s="267"/>
      <c r="L11" s="267"/>
      <c r="M11" s="267"/>
      <c r="N11" s="267"/>
      <c r="O11" s="267"/>
      <c r="P11" s="267"/>
      <c r="Q11" s="267"/>
      <c r="R11" s="267"/>
      <c r="S11" s="267"/>
      <c r="T11" s="267"/>
    </row>
    <row r="12" spans="1:20" s="213" customFormat="1" ht="22.5">
      <c r="A12" s="812"/>
      <c r="B12" s="812"/>
      <c r="C12" s="812">
        <v>1</v>
      </c>
      <c r="D12" s="431"/>
      <c r="F12" s="420" t="str">
        <f>"4."&amp;mergeValue(A12) &amp;"."&amp;mergeValue(B12)&amp;"."&amp;mergeValue(C12)</f>
        <v>4.1.1.1</v>
      </c>
      <c r="G12" s="428" t="s">
        <v>519</v>
      </c>
      <c r="H12" s="401"/>
      <c r="I12" s="240" t="s">
        <v>522</v>
      </c>
      <c r="J12" s="419"/>
      <c r="K12" s="267"/>
      <c r="L12" s="267"/>
      <c r="M12" s="267"/>
      <c r="N12" s="267"/>
      <c r="O12" s="267"/>
      <c r="P12" s="267"/>
      <c r="Q12" s="267"/>
      <c r="R12" s="267"/>
      <c r="S12" s="267"/>
      <c r="T12" s="267"/>
    </row>
    <row r="13" spans="1:20" s="213" customFormat="1" ht="39" customHeight="1">
      <c r="A13" s="812"/>
      <c r="B13" s="812"/>
      <c r="C13" s="812"/>
      <c r="D13" s="431">
        <v>1</v>
      </c>
      <c r="F13" s="420" t="str">
        <f>"4."&amp;mergeValue(A13) &amp;"."&amp;mergeValue(B13)&amp;"."&amp;mergeValue(C13)&amp;"."&amp;mergeValue(D13)</f>
        <v>4.1.1.1.1</v>
      </c>
      <c r="G13" s="510" t="s">
        <v>520</v>
      </c>
      <c r="H13" s="401"/>
      <c r="I13" s="813" t="s">
        <v>611</v>
      </c>
      <c r="J13" s="419"/>
      <c r="K13" s="267"/>
      <c r="L13" s="267"/>
      <c r="M13" s="267"/>
      <c r="N13" s="267"/>
      <c r="O13" s="267"/>
      <c r="P13" s="267"/>
      <c r="Q13" s="267"/>
      <c r="R13" s="267"/>
      <c r="S13" s="267"/>
      <c r="T13" s="267"/>
    </row>
    <row r="14" spans="1:20" s="213" customFormat="1" ht="18.75">
      <c r="A14" s="812"/>
      <c r="B14" s="812"/>
      <c r="C14" s="812"/>
      <c r="D14" s="431"/>
      <c r="F14" s="425"/>
      <c r="G14" s="134" t="s">
        <v>3</v>
      </c>
      <c r="H14" s="430"/>
      <c r="I14" s="813"/>
      <c r="J14" s="419"/>
      <c r="K14" s="267"/>
      <c r="L14" s="267"/>
      <c r="M14" s="267"/>
      <c r="N14" s="267"/>
      <c r="O14" s="267"/>
      <c r="P14" s="267"/>
      <c r="Q14" s="267"/>
      <c r="R14" s="267"/>
      <c r="S14" s="267"/>
      <c r="T14" s="267"/>
    </row>
    <row r="15" spans="1:20" s="213" customFormat="1" ht="18.75">
      <c r="A15" s="812"/>
      <c r="B15" s="812"/>
      <c r="C15" s="431"/>
      <c r="D15" s="431"/>
      <c r="F15" s="425"/>
      <c r="G15" s="133" t="s">
        <v>416</v>
      </c>
      <c r="H15" s="426"/>
      <c r="I15" s="427"/>
      <c r="J15" s="419"/>
      <c r="K15" s="267"/>
      <c r="L15" s="267"/>
      <c r="M15" s="267"/>
      <c r="N15" s="267"/>
      <c r="O15" s="267"/>
      <c r="P15" s="267"/>
      <c r="Q15" s="267"/>
      <c r="R15" s="267"/>
      <c r="S15" s="267"/>
      <c r="T15" s="267"/>
    </row>
    <row r="16" spans="1:20" s="213" customFormat="1" ht="18.75">
      <c r="A16" s="812"/>
      <c r="B16" s="267"/>
      <c r="C16" s="267"/>
      <c r="D16" s="267"/>
      <c r="F16" s="425"/>
      <c r="G16" s="147" t="s">
        <v>528</v>
      </c>
      <c r="H16" s="426"/>
      <c r="I16" s="427"/>
      <c r="J16" s="419"/>
      <c r="K16" s="267"/>
      <c r="L16" s="267"/>
      <c r="M16" s="267"/>
      <c r="N16" s="267"/>
      <c r="O16" s="267"/>
      <c r="P16" s="267"/>
      <c r="Q16" s="267"/>
      <c r="R16" s="267"/>
      <c r="S16" s="267"/>
      <c r="T16" s="267"/>
    </row>
    <row r="17" spans="1:20" s="213" customFormat="1" ht="18.75">
      <c r="A17" s="267"/>
      <c r="B17" s="267"/>
      <c r="C17" s="267"/>
      <c r="D17" s="267"/>
      <c r="F17" s="425"/>
      <c r="G17" s="176" t="s">
        <v>527</v>
      </c>
      <c r="H17" s="426"/>
      <c r="I17" s="427"/>
      <c r="J17" s="419"/>
      <c r="K17" s="267"/>
      <c r="L17" s="267"/>
      <c r="M17" s="267"/>
      <c r="N17" s="267"/>
      <c r="O17" s="267"/>
      <c r="P17" s="267"/>
      <c r="Q17" s="267"/>
      <c r="R17" s="267"/>
      <c r="S17" s="267"/>
      <c r="T17" s="267"/>
    </row>
    <row r="18" spans="1:20" s="410" customFormat="1" ht="3" customHeight="1">
      <c r="A18" s="412"/>
      <c r="B18" s="412"/>
      <c r="C18" s="412"/>
      <c r="D18" s="412"/>
      <c r="F18" s="409"/>
      <c r="G18" s="508"/>
      <c r="H18" s="509"/>
      <c r="I18" s="290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</row>
    <row r="19" spans="1:20" s="410" customFormat="1" ht="15" customHeight="1">
      <c r="A19" s="412"/>
      <c r="B19" s="412"/>
      <c r="C19" s="412"/>
      <c r="D19" s="412"/>
      <c r="F19" s="409"/>
      <c r="G19" s="807" t="s">
        <v>613</v>
      </c>
      <c r="H19" s="807"/>
      <c r="I19" s="290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68" hidden="1" customWidth="1"/>
    <col min="8" max="8" width="2" style="68" hidden="1" customWidth="1"/>
    <col min="9" max="9" width="3.7109375" style="68" hidden="1" customWidth="1"/>
    <col min="10" max="10" width="3.7109375" style="60" hidden="1" customWidth="1"/>
    <col min="11" max="11" width="3.7109375" style="60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51"/>
    <col min="41" max="41" width="13.42578125" style="251" customWidth="1"/>
    <col min="42" max="49" width="10.5703125" style="251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59"/>
      <c r="K4" s="59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73"/>
      <c r="AD4" s="73"/>
      <c r="AE4" s="73"/>
      <c r="AF4" s="73"/>
      <c r="AG4" s="73"/>
      <c r="AH4" s="73"/>
      <c r="AI4" s="73"/>
      <c r="AJ4" s="36"/>
    </row>
    <row r="5" spans="7:49" ht="22.5" customHeight="1">
      <c r="J5" s="59"/>
      <c r="K5" s="59"/>
      <c r="L5" s="846" t="s">
        <v>681</v>
      </c>
      <c r="M5" s="846"/>
      <c r="N5" s="846"/>
      <c r="O5" s="846"/>
      <c r="P5" s="846"/>
      <c r="Q5" s="846"/>
      <c r="R5" s="846"/>
      <c r="S5" s="846"/>
      <c r="T5" s="846"/>
      <c r="U5" s="846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237"/>
      <c r="AK5" s="73"/>
    </row>
    <row r="6" spans="7:49" ht="3" customHeight="1">
      <c r="J6" s="59"/>
      <c r="K6" s="59"/>
      <c r="L6" s="36"/>
      <c r="M6" s="36"/>
      <c r="N6" s="36"/>
      <c r="O6" s="36"/>
      <c r="P6" s="36"/>
      <c r="Q6" s="36"/>
      <c r="R6" s="56"/>
      <c r="S6" s="56"/>
      <c r="T6" s="56"/>
      <c r="U6" s="56"/>
      <c r="V6" s="56"/>
      <c r="W6" s="56"/>
      <c r="X6" s="36"/>
    </row>
    <row r="7" spans="7:49" s="410" customFormat="1" ht="22.5">
      <c r="G7" s="411"/>
      <c r="H7" s="411"/>
      <c r="L7" s="409"/>
      <c r="M7" s="42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830" t="str">
        <f>IF(NameOrPr_ch="",IF(NameOrPr="","",NameOrPr),NameOrPr_ch)</f>
        <v xml:space="preserve">Региональная служба по тарифам Ханты-Мансийского автономного округа - Югры </v>
      </c>
      <c r="O7" s="830"/>
      <c r="P7" s="830"/>
      <c r="Q7" s="830"/>
      <c r="R7" s="830"/>
      <c r="S7" s="830"/>
      <c r="T7" s="830"/>
      <c r="U7" s="724"/>
      <c r="V7" s="290"/>
      <c r="W7" s="290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</row>
    <row r="8" spans="7:49" s="410" customFormat="1" ht="18.75">
      <c r="G8" s="411"/>
      <c r="H8" s="411"/>
      <c r="L8" s="409"/>
      <c r="M8" s="422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830" t="str">
        <f>IF(datePr_ch="",IF(datePr="","",datePr),datePr_ch)</f>
        <v>14.12.2021</v>
      </c>
      <c r="O8" s="830"/>
      <c r="P8" s="830"/>
      <c r="Q8" s="830"/>
      <c r="R8" s="830"/>
      <c r="S8" s="830"/>
      <c r="T8" s="830"/>
      <c r="U8" s="724"/>
      <c r="V8" s="290"/>
      <c r="W8" s="290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</row>
    <row r="9" spans="7:49" s="410" customFormat="1" ht="18.75">
      <c r="G9" s="411"/>
      <c r="H9" s="411"/>
      <c r="L9" s="409"/>
      <c r="M9" s="422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830" t="str">
        <f>IF(numberPr_ch="",IF(numberPr="","",numberPr),numberPr_ch)</f>
        <v>141-нп</v>
      </c>
      <c r="O9" s="830"/>
      <c r="P9" s="830"/>
      <c r="Q9" s="830"/>
      <c r="R9" s="830"/>
      <c r="S9" s="830"/>
      <c r="T9" s="830"/>
      <c r="U9" s="724"/>
      <c r="V9" s="290"/>
      <c r="W9" s="290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</row>
    <row r="10" spans="7:49" s="410" customFormat="1" ht="18.75">
      <c r="G10" s="411"/>
      <c r="H10" s="411"/>
      <c r="L10" s="409"/>
      <c r="M10" s="422" t="s">
        <v>523</v>
      </c>
      <c r="N10" s="830" t="str">
        <f>IF(IstPub_ch="",IF(IstPub="","",IstPub),IstPub_ch)</f>
        <v>Официальный интернет-портал
правовой информации
Государственная система правовой информации. 
Дата опубликования 20.12.2021
№ опубликования 8601202112200010</v>
      </c>
      <c r="O10" s="830"/>
      <c r="P10" s="830"/>
      <c r="Q10" s="830"/>
      <c r="R10" s="830"/>
      <c r="S10" s="830"/>
      <c r="T10" s="830"/>
      <c r="U10" s="724"/>
      <c r="V10" s="290"/>
      <c r="W10" s="290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</row>
    <row r="11" spans="7:49" s="213" customFormat="1" ht="11.25" hidden="1">
      <c r="G11" s="212"/>
      <c r="H11" s="212"/>
      <c r="L11" s="829"/>
      <c r="M11" s="829"/>
      <c r="N11" s="177"/>
      <c r="O11" s="177"/>
      <c r="P11" s="177"/>
      <c r="Q11" s="177"/>
      <c r="R11" s="865"/>
      <c r="S11" s="865"/>
      <c r="T11" s="865"/>
      <c r="U11" s="865"/>
      <c r="V11" s="865"/>
      <c r="W11" s="865"/>
      <c r="X11" s="92"/>
      <c r="AC11" s="267" t="s">
        <v>406</v>
      </c>
      <c r="AD11" s="267" t="s">
        <v>407</v>
      </c>
      <c r="AE11" s="267" t="s">
        <v>406</v>
      </c>
      <c r="AF11" s="267" t="s">
        <v>407</v>
      </c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</row>
    <row r="12" spans="7:49" s="213" customFormat="1" ht="11.25" hidden="1">
      <c r="G12" s="212"/>
      <c r="H12" s="212"/>
      <c r="L12" s="829"/>
      <c r="M12" s="829"/>
      <c r="N12" s="177"/>
      <c r="O12" s="177"/>
      <c r="P12" s="177"/>
      <c r="Q12" s="177"/>
      <c r="R12" s="865"/>
      <c r="S12" s="865"/>
      <c r="T12" s="865"/>
      <c r="U12" s="865"/>
      <c r="V12" s="865"/>
      <c r="W12" s="865"/>
      <c r="X12" s="92"/>
      <c r="AJ12" s="263" t="s">
        <v>366</v>
      </c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</row>
    <row r="13" spans="7:49">
      <c r="J13" s="59"/>
      <c r="K13" s="59"/>
      <c r="L13" s="36"/>
      <c r="M13" s="36"/>
      <c r="N13" s="36"/>
      <c r="O13" s="36"/>
      <c r="P13" s="36"/>
      <c r="Q13" s="36"/>
      <c r="R13" s="866"/>
      <c r="S13" s="866"/>
      <c r="T13" s="866"/>
      <c r="U13" s="866"/>
      <c r="V13" s="866"/>
      <c r="W13" s="866"/>
      <c r="X13" s="365"/>
      <c r="AC13" s="866"/>
      <c r="AD13" s="866"/>
      <c r="AE13" s="866"/>
      <c r="AF13" s="866"/>
      <c r="AG13" s="866"/>
      <c r="AH13" s="866"/>
      <c r="AI13" s="866"/>
      <c r="AJ13" s="866"/>
    </row>
    <row r="14" spans="7:49" ht="14.25" customHeight="1">
      <c r="J14" s="59"/>
      <c r="K14" s="59"/>
      <c r="L14" s="847" t="s">
        <v>467</v>
      </c>
      <c r="M14" s="847"/>
      <c r="N14" s="847"/>
      <c r="O14" s="847"/>
      <c r="P14" s="847"/>
      <c r="Q14" s="847"/>
      <c r="R14" s="847"/>
      <c r="S14" s="847"/>
      <c r="T14" s="847"/>
      <c r="U14" s="847"/>
      <c r="V14" s="847"/>
      <c r="W14" s="847"/>
      <c r="X14" s="847"/>
      <c r="Y14" s="847"/>
      <c r="Z14" s="847"/>
      <c r="AA14" s="847"/>
      <c r="AB14" s="847"/>
      <c r="AC14" s="847"/>
      <c r="AD14" s="847"/>
      <c r="AE14" s="847"/>
      <c r="AF14" s="847"/>
      <c r="AG14" s="847"/>
      <c r="AH14" s="847"/>
      <c r="AI14" s="847"/>
      <c r="AJ14" s="847"/>
      <c r="AK14" s="847"/>
      <c r="AL14" s="764" t="s">
        <v>468</v>
      </c>
    </row>
    <row r="15" spans="7:49" ht="14.25" customHeight="1">
      <c r="J15" s="59"/>
      <c r="K15" s="59"/>
      <c r="L15" s="847" t="s">
        <v>90</v>
      </c>
      <c r="M15" s="847" t="s">
        <v>499</v>
      </c>
      <c r="N15" s="847" t="s">
        <v>402</v>
      </c>
      <c r="O15" s="847"/>
      <c r="P15" s="847"/>
      <c r="Q15" s="867" t="s">
        <v>376</v>
      </c>
      <c r="R15" s="867"/>
      <c r="S15" s="867"/>
      <c r="T15" s="867"/>
      <c r="U15" s="867" t="s">
        <v>403</v>
      </c>
      <c r="V15" s="867"/>
      <c r="W15" s="867"/>
      <c r="X15" s="867"/>
      <c r="Y15" s="867" t="s">
        <v>379</v>
      </c>
      <c r="Z15" s="867"/>
      <c r="AA15" s="867"/>
      <c r="AB15" s="867"/>
      <c r="AC15" s="867" t="s">
        <v>486</v>
      </c>
      <c r="AD15" s="867"/>
      <c r="AE15" s="867"/>
      <c r="AF15" s="867"/>
      <c r="AG15" s="867"/>
      <c r="AH15" s="867"/>
      <c r="AI15" s="867"/>
      <c r="AJ15" s="847" t="s">
        <v>328</v>
      </c>
      <c r="AK15" s="831" t="s">
        <v>262</v>
      </c>
      <c r="AL15" s="764"/>
    </row>
    <row r="16" spans="7:49" ht="27.95" customHeight="1">
      <c r="J16" s="59"/>
      <c r="K16" s="59"/>
      <c r="L16" s="847"/>
      <c r="M16" s="847"/>
      <c r="N16" s="847"/>
      <c r="O16" s="847"/>
      <c r="P16" s="847"/>
      <c r="Q16" s="867"/>
      <c r="R16" s="867"/>
      <c r="S16" s="867"/>
      <c r="T16" s="867"/>
      <c r="U16" s="867"/>
      <c r="V16" s="867"/>
      <c r="W16" s="867"/>
      <c r="X16" s="867"/>
      <c r="Y16" s="867"/>
      <c r="Z16" s="867"/>
      <c r="AA16" s="867"/>
      <c r="AB16" s="867"/>
      <c r="AC16" s="867" t="s">
        <v>404</v>
      </c>
      <c r="AD16" s="867"/>
      <c r="AE16" s="764" t="s">
        <v>405</v>
      </c>
      <c r="AF16" s="764"/>
      <c r="AG16" s="869" t="s">
        <v>488</v>
      </c>
      <c r="AH16" s="869"/>
      <c r="AI16" s="869"/>
      <c r="AJ16" s="847"/>
      <c r="AK16" s="831"/>
      <c r="AL16" s="764"/>
    </row>
    <row r="17" spans="1:53" ht="14.25" customHeight="1">
      <c r="J17" s="59"/>
      <c r="K17" s="59"/>
      <c r="L17" s="847"/>
      <c r="M17" s="847"/>
      <c r="N17" s="847"/>
      <c r="O17" s="847"/>
      <c r="P17" s="847"/>
      <c r="Q17" s="867"/>
      <c r="R17" s="867"/>
      <c r="S17" s="867"/>
      <c r="T17" s="867"/>
      <c r="U17" s="867"/>
      <c r="V17" s="867"/>
      <c r="W17" s="867"/>
      <c r="X17" s="867"/>
      <c r="Y17" s="867"/>
      <c r="Z17" s="867"/>
      <c r="AA17" s="867"/>
      <c r="AB17" s="867"/>
      <c r="AC17" s="357" t="s">
        <v>332</v>
      </c>
      <c r="AD17" s="357" t="s">
        <v>331</v>
      </c>
      <c r="AE17" s="357" t="s">
        <v>332</v>
      </c>
      <c r="AF17" s="357" t="s">
        <v>331</v>
      </c>
      <c r="AG17" s="78" t="s">
        <v>377</v>
      </c>
      <c r="AH17" s="868" t="s">
        <v>378</v>
      </c>
      <c r="AI17" s="868"/>
      <c r="AJ17" s="847"/>
      <c r="AK17" s="831"/>
      <c r="AL17" s="764"/>
    </row>
    <row r="18" spans="1:53" ht="12" customHeight="1">
      <c r="J18" s="59"/>
      <c r="K18" s="207">
        <v>1</v>
      </c>
      <c r="L18" s="532" t="s">
        <v>91</v>
      </c>
      <c r="M18" s="532" t="s">
        <v>50</v>
      </c>
      <c r="N18" s="832">
        <f ca="1">OFFSET(N18,0,-1)+1</f>
        <v>3</v>
      </c>
      <c r="O18" s="832"/>
      <c r="P18" s="832"/>
      <c r="Q18" s="832">
        <f ca="1">OFFSET(Q18,0,-3)+1</f>
        <v>4</v>
      </c>
      <c r="R18" s="832"/>
      <c r="S18" s="832"/>
      <c r="T18" s="832"/>
      <c r="U18" s="832">
        <f ca="1">OFFSET(U18,0,-4)+1</f>
        <v>5</v>
      </c>
      <c r="V18" s="832"/>
      <c r="W18" s="832"/>
      <c r="X18" s="832"/>
      <c r="Y18" s="534"/>
      <c r="Z18" s="534"/>
      <c r="AA18" s="534">
        <f ca="1">OFFSET(U18,0,0)+1</f>
        <v>6</v>
      </c>
      <c r="AB18" s="535">
        <f ca="1">AA18</f>
        <v>6</v>
      </c>
      <c r="AC18" s="533">
        <f t="shared" ref="AC18:AJ18" ca="1" si="0">OFFSET(AC18,0,-1)+1</f>
        <v>7</v>
      </c>
      <c r="AD18" s="533">
        <f t="shared" ca="1" si="0"/>
        <v>8</v>
      </c>
      <c r="AE18" s="533">
        <f t="shared" ca="1" si="0"/>
        <v>9</v>
      </c>
      <c r="AF18" s="533">
        <f t="shared" ca="1" si="0"/>
        <v>10</v>
      </c>
      <c r="AG18" s="533">
        <f t="shared" ca="1" si="0"/>
        <v>11</v>
      </c>
      <c r="AH18" s="533">
        <f t="shared" ca="1" si="0"/>
        <v>12</v>
      </c>
      <c r="AI18" s="533">
        <f t="shared" ca="1" si="0"/>
        <v>13</v>
      </c>
      <c r="AJ18" s="533">
        <f t="shared" ca="1" si="0"/>
        <v>14</v>
      </c>
      <c r="AK18" s="536"/>
      <c r="AL18" s="533">
        <v>15</v>
      </c>
    </row>
    <row r="19" spans="1:53" ht="22.5">
      <c r="A19" s="856">
        <v>1</v>
      </c>
      <c r="B19" s="251"/>
      <c r="C19" s="251"/>
      <c r="D19" s="251"/>
      <c r="E19" s="251"/>
      <c r="F19" s="268"/>
      <c r="G19" s="268"/>
      <c r="H19" s="268"/>
      <c r="J19" s="59"/>
      <c r="K19" s="59"/>
      <c r="L19" s="287">
        <f>mergeValue(A19)</f>
        <v>1</v>
      </c>
      <c r="M19" s="175" t="s">
        <v>22</v>
      </c>
      <c r="N19" s="880"/>
      <c r="O19" s="881"/>
      <c r="P19" s="881"/>
      <c r="Q19" s="881"/>
      <c r="R19" s="881"/>
      <c r="S19" s="881"/>
      <c r="T19" s="881"/>
      <c r="U19" s="881"/>
      <c r="V19" s="881"/>
      <c r="W19" s="881"/>
      <c r="X19" s="881"/>
      <c r="Y19" s="881"/>
      <c r="Z19" s="881"/>
      <c r="AA19" s="881"/>
      <c r="AB19" s="881"/>
      <c r="AC19" s="881"/>
      <c r="AD19" s="881"/>
      <c r="AE19" s="881"/>
      <c r="AF19" s="881"/>
      <c r="AG19" s="881"/>
      <c r="AH19" s="881"/>
      <c r="AI19" s="881"/>
      <c r="AJ19" s="881"/>
      <c r="AK19" s="881"/>
      <c r="AL19" s="581" t="s">
        <v>495</v>
      </c>
    </row>
    <row r="20" spans="1:53" ht="22.5">
      <c r="A20" s="856"/>
      <c r="B20" s="856">
        <v>1</v>
      </c>
      <c r="C20" s="251"/>
      <c r="D20" s="251"/>
      <c r="E20" s="251"/>
      <c r="F20" s="295"/>
      <c r="G20" s="296"/>
      <c r="H20" s="296"/>
      <c r="I20" s="183"/>
      <c r="J20" s="45"/>
      <c r="K20" s="35"/>
      <c r="L20" s="287" t="str">
        <f>mergeValue(A20) &amp;"."&amp; mergeValue(B20)</f>
        <v>1.1</v>
      </c>
      <c r="M20" s="130" t="s">
        <v>17</v>
      </c>
      <c r="N20" s="871"/>
      <c r="O20" s="857"/>
      <c r="P20" s="857"/>
      <c r="Q20" s="857"/>
      <c r="R20" s="857"/>
      <c r="S20" s="857"/>
      <c r="T20" s="857"/>
      <c r="U20" s="857"/>
      <c r="V20" s="857"/>
      <c r="W20" s="857"/>
      <c r="X20" s="857"/>
      <c r="Y20" s="857"/>
      <c r="Z20" s="857"/>
      <c r="AA20" s="857"/>
      <c r="AB20" s="857"/>
      <c r="AC20" s="857"/>
      <c r="AD20" s="857"/>
      <c r="AE20" s="857"/>
      <c r="AF20" s="857"/>
      <c r="AG20" s="857"/>
      <c r="AH20" s="857"/>
      <c r="AI20" s="857"/>
      <c r="AJ20" s="857"/>
      <c r="AK20" s="857"/>
      <c r="AL20" s="580" t="s">
        <v>496</v>
      </c>
    </row>
    <row r="21" spans="1:53" ht="45">
      <c r="A21" s="856"/>
      <c r="B21" s="856"/>
      <c r="C21" s="856">
        <v>1</v>
      </c>
      <c r="D21" s="251"/>
      <c r="E21" s="251"/>
      <c r="F21" s="295"/>
      <c r="G21" s="296"/>
      <c r="H21" s="296"/>
      <c r="I21" s="183"/>
      <c r="J21" s="45"/>
      <c r="K21" s="35"/>
      <c r="L21" s="287" t="str">
        <f>mergeValue(A21) &amp;"."&amp; mergeValue(B21)&amp;"."&amp; mergeValue(C21)</f>
        <v>1.1.1</v>
      </c>
      <c r="M21" s="131" t="s">
        <v>624</v>
      </c>
      <c r="N21" s="871"/>
      <c r="O21" s="857"/>
      <c r="P21" s="857"/>
      <c r="Q21" s="857"/>
      <c r="R21" s="857"/>
      <c r="S21" s="857"/>
      <c r="T21" s="857"/>
      <c r="U21" s="857"/>
      <c r="V21" s="857"/>
      <c r="W21" s="857"/>
      <c r="X21" s="857"/>
      <c r="Y21" s="857"/>
      <c r="Z21" s="857"/>
      <c r="AA21" s="857"/>
      <c r="AB21" s="857"/>
      <c r="AC21" s="857"/>
      <c r="AD21" s="857"/>
      <c r="AE21" s="857"/>
      <c r="AF21" s="857"/>
      <c r="AG21" s="857"/>
      <c r="AH21" s="857"/>
      <c r="AI21" s="857"/>
      <c r="AJ21" s="857"/>
      <c r="AK21" s="857"/>
      <c r="AL21" s="580" t="s">
        <v>661</v>
      </c>
    </row>
    <row r="22" spans="1:53" ht="20.100000000000001" customHeight="1">
      <c r="A22" s="856"/>
      <c r="B22" s="856"/>
      <c r="C22" s="856"/>
      <c r="D22" s="856">
        <v>1</v>
      </c>
      <c r="E22" s="251"/>
      <c r="F22" s="295"/>
      <c r="G22" s="296"/>
      <c r="H22" s="296"/>
      <c r="I22" s="859"/>
      <c r="J22" s="860"/>
      <c r="K22" s="814"/>
      <c r="L22" s="870" t="str">
        <f>mergeValue(A22) &amp;"."&amp; mergeValue(B22)&amp;"."&amp; mergeValue(C22)&amp;"."&amp; mergeValue(D22)</f>
        <v>1.1.1.1</v>
      </c>
      <c r="M22" s="872"/>
      <c r="N22" s="874"/>
      <c r="O22" s="851" t="s">
        <v>91</v>
      </c>
      <c r="P22" s="852"/>
      <c r="Q22" s="821" t="s">
        <v>84</v>
      </c>
      <c r="R22" s="848"/>
      <c r="S22" s="849">
        <v>1</v>
      </c>
      <c r="T22" s="875"/>
      <c r="U22" s="821" t="s">
        <v>84</v>
      </c>
      <c r="V22" s="848"/>
      <c r="W22" s="849" t="s">
        <v>91</v>
      </c>
      <c r="X22" s="878"/>
      <c r="Y22" s="821" t="s">
        <v>84</v>
      </c>
      <c r="Z22" s="161"/>
      <c r="AA22" s="85">
        <v>1</v>
      </c>
      <c r="AB22" s="549"/>
      <c r="AC22" s="526"/>
      <c r="AD22" s="526"/>
      <c r="AE22" s="527"/>
      <c r="AF22" s="526"/>
      <c r="AG22" s="692"/>
      <c r="AH22" s="525" t="s">
        <v>83</v>
      </c>
      <c r="AI22" s="692"/>
      <c r="AJ22" s="542" t="s">
        <v>84</v>
      </c>
      <c r="AK22" s="236"/>
      <c r="AL22" s="813" t="s">
        <v>662</v>
      </c>
      <c r="AM22" s="251" t="str">
        <f>strCheckDateOnDP(AC22:AK22,List06_10_DP)</f>
        <v/>
      </c>
      <c r="AN22" s="265" t="str">
        <f>IF(AND(COUNTIF(AO18:AO26,AO22)&gt;1,AO22&lt;&gt;""),"ErrUnique:HasDoubleConn","")</f>
        <v/>
      </c>
      <c r="AO22" s="265"/>
      <c r="AP22" s="265"/>
      <c r="AQ22" s="265"/>
      <c r="AR22" s="265"/>
      <c r="AS22" s="265"/>
    </row>
    <row r="23" spans="1:53" ht="20.100000000000001" customHeight="1">
      <c r="A23" s="856"/>
      <c r="B23" s="856"/>
      <c r="C23" s="856"/>
      <c r="D23" s="856"/>
      <c r="E23" s="251"/>
      <c r="F23" s="295"/>
      <c r="G23" s="296"/>
      <c r="H23" s="296"/>
      <c r="I23" s="859"/>
      <c r="J23" s="860"/>
      <c r="K23" s="814"/>
      <c r="L23" s="861"/>
      <c r="M23" s="873"/>
      <c r="N23" s="874"/>
      <c r="O23" s="851"/>
      <c r="P23" s="852"/>
      <c r="Q23" s="821"/>
      <c r="R23" s="848"/>
      <c r="S23" s="849"/>
      <c r="T23" s="876"/>
      <c r="U23" s="821"/>
      <c r="V23" s="848"/>
      <c r="W23" s="849"/>
      <c r="X23" s="879"/>
      <c r="Y23" s="821"/>
      <c r="Z23" s="390"/>
      <c r="AA23" s="176"/>
      <c r="AB23" s="176"/>
      <c r="AC23" s="218"/>
      <c r="AD23" s="218"/>
      <c r="AE23" s="218"/>
      <c r="AF23" s="253" t="str">
        <f>AG22 &amp; "-" &amp; AI22</f>
        <v>-</v>
      </c>
      <c r="AG23" s="253"/>
      <c r="AH23" s="253"/>
      <c r="AI23" s="253"/>
      <c r="AJ23" s="253" t="s">
        <v>84</v>
      </c>
      <c r="AK23" s="393"/>
      <c r="AL23" s="813"/>
      <c r="AN23" s="265"/>
      <c r="AO23" s="265"/>
      <c r="AP23" s="265"/>
      <c r="AQ23" s="265"/>
      <c r="AR23" s="265"/>
      <c r="AS23" s="265"/>
    </row>
    <row r="24" spans="1:53" ht="20.100000000000001" customHeight="1">
      <c r="A24" s="856"/>
      <c r="B24" s="856"/>
      <c r="C24" s="856"/>
      <c r="D24" s="856"/>
      <c r="E24" s="251"/>
      <c r="F24" s="295"/>
      <c r="G24" s="296"/>
      <c r="H24" s="296"/>
      <c r="I24" s="859"/>
      <c r="J24" s="860"/>
      <c r="K24" s="814"/>
      <c r="L24" s="861"/>
      <c r="M24" s="873"/>
      <c r="N24" s="874"/>
      <c r="O24" s="851"/>
      <c r="P24" s="852"/>
      <c r="Q24" s="821"/>
      <c r="R24" s="848"/>
      <c r="S24" s="849"/>
      <c r="T24" s="877"/>
      <c r="U24" s="821"/>
      <c r="V24" s="392"/>
      <c r="W24" s="147"/>
      <c r="X24" s="176"/>
      <c r="Y24" s="217"/>
      <c r="Z24" s="217"/>
      <c r="AA24" s="217"/>
      <c r="AB24" s="217"/>
      <c r="AC24" s="218"/>
      <c r="AD24" s="218"/>
      <c r="AE24" s="218"/>
      <c r="AF24" s="218"/>
      <c r="AG24" s="219"/>
      <c r="AH24" s="166"/>
      <c r="AI24" s="166"/>
      <c r="AJ24" s="219"/>
      <c r="AK24" s="156"/>
      <c r="AL24" s="813"/>
      <c r="AN24" s="265"/>
      <c r="AO24" s="265"/>
      <c r="AP24" s="265"/>
      <c r="AQ24" s="265"/>
      <c r="AR24" s="265"/>
      <c r="AS24" s="265"/>
    </row>
    <row r="25" spans="1:53" ht="20.100000000000001" customHeight="1">
      <c r="A25" s="856"/>
      <c r="B25" s="856"/>
      <c r="C25" s="856"/>
      <c r="D25" s="856"/>
      <c r="E25" s="251"/>
      <c r="F25" s="295"/>
      <c r="G25" s="296"/>
      <c r="H25" s="296"/>
      <c r="I25" s="859"/>
      <c r="J25" s="860"/>
      <c r="K25" s="814"/>
      <c r="L25" s="861"/>
      <c r="M25" s="873"/>
      <c r="N25" s="874"/>
      <c r="O25" s="851"/>
      <c r="P25" s="852"/>
      <c r="Q25" s="821"/>
      <c r="R25" s="220"/>
      <c r="S25" s="222"/>
      <c r="T25" s="221"/>
      <c r="U25" s="217"/>
      <c r="V25" s="217"/>
      <c r="W25" s="217"/>
      <c r="X25" s="217"/>
      <c r="Y25" s="217"/>
      <c r="Z25" s="217"/>
      <c r="AA25" s="217"/>
      <c r="AB25" s="217"/>
      <c r="AC25" s="218"/>
      <c r="AD25" s="218"/>
      <c r="AE25" s="218"/>
      <c r="AF25" s="218"/>
      <c r="AG25" s="219"/>
      <c r="AH25" s="166"/>
      <c r="AI25" s="166"/>
      <c r="AJ25" s="219"/>
      <c r="AK25" s="156"/>
      <c r="AL25" s="813"/>
      <c r="AN25" s="265"/>
      <c r="AO25" s="265"/>
      <c r="AP25" s="265"/>
      <c r="AQ25" s="265"/>
      <c r="AR25" s="265"/>
      <c r="AS25" s="265"/>
    </row>
    <row r="26" spans="1:53" customFormat="1" ht="20.100000000000001" customHeight="1">
      <c r="A26" s="856"/>
      <c r="B26" s="856"/>
      <c r="C26" s="856"/>
      <c r="D26" s="856"/>
      <c r="E26" s="297"/>
      <c r="F26" s="298"/>
      <c r="G26" s="297"/>
      <c r="H26" s="297"/>
      <c r="I26" s="859"/>
      <c r="J26" s="860"/>
      <c r="K26" s="814"/>
      <c r="L26" s="861"/>
      <c r="M26" s="873"/>
      <c r="N26" s="391"/>
      <c r="O26" s="135"/>
      <c r="P26" s="176" t="s">
        <v>380</v>
      </c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223"/>
      <c r="AL26" s="813"/>
      <c r="AM26" s="255"/>
      <c r="AN26" s="255"/>
      <c r="AO26" s="266"/>
      <c r="AP26" s="266"/>
      <c r="AQ26" s="266"/>
      <c r="AR26" s="266"/>
      <c r="AS26" s="266"/>
      <c r="AT26" s="255"/>
      <c r="AU26" s="255"/>
      <c r="AV26" s="255"/>
      <c r="AW26" s="255"/>
    </row>
    <row r="27" spans="1:53" customFormat="1" ht="15" customHeight="1">
      <c r="A27" s="856"/>
      <c r="B27" s="856"/>
      <c r="C27" s="856"/>
      <c r="D27" s="297"/>
      <c r="E27" s="297"/>
      <c r="F27" s="295"/>
      <c r="G27" s="297"/>
      <c r="H27" s="297"/>
      <c r="I27" s="150"/>
      <c r="J27" s="58"/>
      <c r="K27" s="150"/>
      <c r="L27" s="276"/>
      <c r="M27" s="134" t="s">
        <v>4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56"/>
      <c r="AL27" s="813"/>
      <c r="AM27" s="255"/>
      <c r="AN27" s="255"/>
      <c r="AO27" s="266"/>
      <c r="AP27" s="266"/>
      <c r="AQ27" s="266"/>
      <c r="AR27" s="266"/>
      <c r="AS27" s="266"/>
      <c r="AT27" s="255"/>
      <c r="AU27" s="255"/>
      <c r="AV27" s="255"/>
      <c r="AW27" s="255"/>
    </row>
    <row r="28" spans="1:53" customFormat="1" ht="15" customHeight="1">
      <c r="A28" s="856"/>
      <c r="B28" s="856"/>
      <c r="C28" s="297"/>
      <c r="D28" s="297"/>
      <c r="E28" s="297"/>
      <c r="F28" s="295"/>
      <c r="G28" s="297"/>
      <c r="H28" s="297"/>
      <c r="I28" s="150"/>
      <c r="J28" s="58"/>
      <c r="K28" s="150"/>
      <c r="L28" s="84"/>
      <c r="M28" s="133" t="s">
        <v>374</v>
      </c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28"/>
      <c r="AD28" s="128"/>
      <c r="AE28" s="128"/>
      <c r="AF28" s="128"/>
      <c r="AG28" s="219"/>
      <c r="AH28" s="134"/>
      <c r="AI28" s="165"/>
      <c r="AJ28" s="133"/>
      <c r="AK28" s="166"/>
      <c r="AL28" s="156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</row>
    <row r="29" spans="1:53" customFormat="1" ht="15" customHeight="1">
      <c r="A29" s="856"/>
      <c r="B29" s="297"/>
      <c r="C29" s="297"/>
      <c r="D29" s="297"/>
      <c r="E29" s="297"/>
      <c r="F29" s="295"/>
      <c r="G29" s="297"/>
      <c r="H29" s="297"/>
      <c r="I29" s="150"/>
      <c r="J29" s="58"/>
      <c r="K29" s="150"/>
      <c r="L29" s="84"/>
      <c r="M29" s="147" t="s">
        <v>20</v>
      </c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28"/>
      <c r="AD29" s="128"/>
      <c r="AE29" s="128"/>
      <c r="AF29" s="128"/>
      <c r="AG29" s="219"/>
      <c r="AH29" s="134"/>
      <c r="AI29" s="165"/>
      <c r="AJ29" s="133"/>
      <c r="AK29" s="166"/>
      <c r="AL29" s="156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</row>
    <row r="30" spans="1:53" customFormat="1" ht="15" customHeight="1">
      <c r="F30" s="149"/>
      <c r="G30" s="150"/>
      <c r="H30" s="150"/>
      <c r="I30" s="184"/>
      <c r="J30" s="58"/>
      <c r="L30" s="84"/>
      <c r="M30" s="176" t="s">
        <v>296</v>
      </c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28"/>
      <c r="AD30" s="128"/>
      <c r="AE30" s="128"/>
      <c r="AF30" s="128"/>
      <c r="AG30" s="219"/>
      <c r="AH30" s="134"/>
      <c r="AI30" s="165"/>
      <c r="AJ30" s="133"/>
      <c r="AK30" s="166"/>
      <c r="AL30" s="156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</row>
    <row r="31" spans="1:53" ht="3" customHeight="1">
      <c r="AM31" s="35"/>
      <c r="AX31" s="251"/>
    </row>
    <row r="32" spans="1:53" ht="14.25" customHeight="1">
      <c r="L32" s="572">
        <v>1</v>
      </c>
      <c r="M32" s="182" t="s">
        <v>686</v>
      </c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179"/>
      <c r="AZ32" s="179"/>
      <c r="BA32" s="179"/>
    </row>
    <row r="33" spans="12:52" s="35" customFormat="1" ht="14.25" customHeight="1">
      <c r="L33" s="181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180"/>
      <c r="AY33" s="180"/>
      <c r="AZ33" s="180"/>
    </row>
  </sheetData>
  <sheetProtection password="FA9C" sheet="1" objects="1" scenarios="1" formatColumns="0" formatRows="0"/>
  <dataConsolidate leftLabels="1"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68" hidden="1" customWidth="1"/>
    <col min="2" max="4" width="3.7109375" style="251" hidden="1" customWidth="1"/>
    <col min="5" max="5" width="3.7109375" style="60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51"/>
    <col min="12" max="12" width="11.140625" style="251" customWidth="1"/>
    <col min="13" max="20" width="10.5703125" style="251"/>
    <col min="21" max="16384" width="10.5703125" style="35"/>
  </cols>
  <sheetData>
    <row r="1" spans="1:20" ht="3" customHeight="1">
      <c r="A1" s="268" t="s">
        <v>207</v>
      </c>
    </row>
    <row r="2" spans="1:20" ht="22.5">
      <c r="F2" s="808" t="s">
        <v>513</v>
      </c>
      <c r="G2" s="809"/>
      <c r="H2" s="810"/>
      <c r="I2" s="545"/>
    </row>
    <row r="3" spans="1:20" ht="3" customHeight="1"/>
    <row r="4" spans="1:20" s="213" customFormat="1" ht="11.25">
      <c r="A4" s="267"/>
      <c r="B4" s="267"/>
      <c r="C4" s="267"/>
      <c r="D4" s="267"/>
      <c r="F4" s="764" t="s">
        <v>467</v>
      </c>
      <c r="G4" s="764"/>
      <c r="H4" s="764"/>
      <c r="I4" s="811" t="s">
        <v>468</v>
      </c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s="213" customFormat="1" ht="11.25" customHeight="1">
      <c r="A5" s="267"/>
      <c r="B5" s="267"/>
      <c r="C5" s="267"/>
      <c r="D5" s="267"/>
      <c r="F5" s="403" t="s">
        <v>90</v>
      </c>
      <c r="G5" s="424" t="s">
        <v>470</v>
      </c>
      <c r="H5" s="402" t="s">
        <v>455</v>
      </c>
      <c r="I5" s="811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</row>
    <row r="6" spans="1:20" s="213" customFormat="1" ht="12" customHeight="1">
      <c r="A6" s="267"/>
      <c r="B6" s="267"/>
      <c r="C6" s="267"/>
      <c r="D6" s="267"/>
      <c r="F6" s="404" t="s">
        <v>91</v>
      </c>
      <c r="G6" s="406">
        <v>2</v>
      </c>
      <c r="H6" s="407">
        <v>3</v>
      </c>
      <c r="I6" s="405">
        <v>4</v>
      </c>
      <c r="J6" s="267">
        <v>4</v>
      </c>
      <c r="K6" s="267"/>
      <c r="L6" s="267"/>
      <c r="M6" s="267"/>
      <c r="N6" s="267"/>
      <c r="O6" s="267"/>
      <c r="P6" s="267"/>
      <c r="Q6" s="267"/>
      <c r="R6" s="267"/>
      <c r="S6" s="267"/>
      <c r="T6" s="267"/>
    </row>
    <row r="7" spans="1:20" s="213" customFormat="1" ht="18.75">
      <c r="A7" s="267"/>
      <c r="B7" s="267"/>
      <c r="C7" s="267"/>
      <c r="D7" s="267"/>
      <c r="F7" s="420">
        <v>1</v>
      </c>
      <c r="G7" s="507" t="s">
        <v>514</v>
      </c>
      <c r="H7" s="401" t="str">
        <f>IF(dateCh="","",dateCh)</f>
        <v>14.12.2021</v>
      </c>
      <c r="I7" s="240" t="s">
        <v>515</v>
      </c>
      <c r="J7" s="419"/>
      <c r="K7" s="267"/>
      <c r="L7" s="267"/>
      <c r="M7" s="267"/>
      <c r="N7" s="267"/>
      <c r="O7" s="267"/>
      <c r="P7" s="267"/>
      <c r="Q7" s="267"/>
      <c r="R7" s="267"/>
      <c r="S7" s="267"/>
      <c r="T7" s="267"/>
    </row>
    <row r="8" spans="1:20" s="213" customFormat="1" ht="45">
      <c r="A8" s="812">
        <v>1</v>
      </c>
      <c r="B8" s="267"/>
      <c r="C8" s="267"/>
      <c r="D8" s="267"/>
      <c r="F8" s="420" t="str">
        <f>"2." &amp;mergeValue(A8)</f>
        <v>2.1</v>
      </c>
      <c r="G8" s="507" t="s">
        <v>516</v>
      </c>
      <c r="H8" s="401" t="str">
        <f>IF('Перечень тарифов'!R21="","наименование отсутствует","" &amp; 'Перечень тарифов'!R21 &amp; "")</f>
        <v>наименование отсутствует</v>
      </c>
      <c r="I8" s="240" t="s">
        <v>610</v>
      </c>
      <c r="J8" s="419"/>
      <c r="K8" s="267"/>
      <c r="L8" s="267"/>
      <c r="M8" s="267"/>
      <c r="N8" s="267"/>
      <c r="O8" s="267"/>
      <c r="P8" s="267"/>
      <c r="Q8" s="267"/>
      <c r="R8" s="267"/>
      <c r="S8" s="267"/>
      <c r="T8" s="267"/>
    </row>
    <row r="9" spans="1:20" s="213" customFormat="1" ht="22.5">
      <c r="A9" s="812"/>
      <c r="B9" s="267"/>
      <c r="C9" s="267"/>
      <c r="D9" s="267"/>
      <c r="F9" s="420" t="str">
        <f>"3." &amp;mergeValue(A9)</f>
        <v>3.1</v>
      </c>
      <c r="G9" s="507" t="s">
        <v>517</v>
      </c>
      <c r="H9" s="401" t="str">
        <f>IF('Перечень тарифов'!F21="","наименование отсутствует","" &amp; 'Перечень тарифов'!F21 &amp; "")</f>
        <v>Горячее водоснабжение</v>
      </c>
      <c r="I9" s="240" t="s">
        <v>609</v>
      </c>
      <c r="J9" s="419"/>
      <c r="K9" s="267"/>
      <c r="L9" s="267"/>
      <c r="M9" s="267"/>
      <c r="N9" s="267"/>
      <c r="O9" s="267"/>
      <c r="P9" s="267"/>
      <c r="Q9" s="267"/>
      <c r="R9" s="267"/>
      <c r="S9" s="267"/>
      <c r="T9" s="267"/>
    </row>
    <row r="10" spans="1:20" s="213" customFormat="1" ht="22.5">
      <c r="A10" s="812"/>
      <c r="B10" s="267"/>
      <c r="C10" s="267"/>
      <c r="D10" s="267"/>
      <c r="F10" s="420" t="str">
        <f>"4."&amp;mergeValue(A10)</f>
        <v>4.1</v>
      </c>
      <c r="G10" s="507" t="s">
        <v>518</v>
      </c>
      <c r="H10" s="402" t="s">
        <v>471</v>
      </c>
      <c r="I10" s="240"/>
      <c r="J10" s="419"/>
      <c r="K10" s="267"/>
      <c r="L10" s="267"/>
      <c r="M10" s="267"/>
      <c r="N10" s="267"/>
      <c r="O10" s="267"/>
      <c r="P10" s="267"/>
      <c r="Q10" s="267"/>
      <c r="R10" s="267"/>
      <c r="S10" s="267"/>
      <c r="T10" s="267"/>
    </row>
    <row r="11" spans="1:20" s="213" customFormat="1" ht="18.75">
      <c r="A11" s="812"/>
      <c r="B11" s="812">
        <v>1</v>
      </c>
      <c r="C11" s="551"/>
      <c r="D11" s="551"/>
      <c r="F11" s="420" t="str">
        <f>"4."&amp;mergeValue(A11) &amp;"."&amp;mergeValue(B11)</f>
        <v>4.1.1</v>
      </c>
      <c r="G11" s="408" t="s">
        <v>612</v>
      </c>
      <c r="H11" s="401" t="str">
        <f>IF(region_name="","",region_name)</f>
        <v>Ханты-Мансийский автономный округ</v>
      </c>
      <c r="I11" s="240" t="s">
        <v>521</v>
      </c>
      <c r="J11" s="419"/>
      <c r="K11" s="267"/>
      <c r="L11" s="267"/>
      <c r="M11" s="267"/>
      <c r="N11" s="267"/>
      <c r="O11" s="267"/>
      <c r="P11" s="267"/>
      <c r="Q11" s="267"/>
      <c r="R11" s="267"/>
      <c r="S11" s="267"/>
      <c r="T11" s="267"/>
    </row>
    <row r="12" spans="1:20" s="213" customFormat="1" ht="22.5">
      <c r="A12" s="812"/>
      <c r="B12" s="812"/>
      <c r="C12" s="812">
        <v>1</v>
      </c>
      <c r="D12" s="551"/>
      <c r="F12" s="420" t="str">
        <f>"4."&amp;mergeValue(A12) &amp;"."&amp;mergeValue(B12)&amp;"."&amp;mergeValue(C12)</f>
        <v>4.1.1.1</v>
      </c>
      <c r="G12" s="428" t="s">
        <v>519</v>
      </c>
      <c r="H12" s="401" t="str">
        <f>IF(Территории!H13="","","" &amp; Территории!H13 &amp; "")</f>
        <v>Урай</v>
      </c>
      <c r="I12" s="240" t="s">
        <v>522</v>
      </c>
      <c r="J12" s="419"/>
      <c r="K12" s="267"/>
      <c r="L12" s="267"/>
      <c r="M12" s="267"/>
      <c r="N12" s="267"/>
      <c r="O12" s="267"/>
      <c r="P12" s="267"/>
      <c r="Q12" s="267"/>
      <c r="R12" s="267"/>
      <c r="S12" s="267"/>
      <c r="T12" s="267"/>
    </row>
    <row r="13" spans="1:20" s="213" customFormat="1" ht="56.25">
      <c r="A13" s="812"/>
      <c r="B13" s="812"/>
      <c r="C13" s="812"/>
      <c r="D13" s="551">
        <v>1</v>
      </c>
      <c r="F13" s="420" t="str">
        <f>"4."&amp;mergeValue(A13) &amp;"."&amp;mergeValue(B13)&amp;"."&amp;mergeValue(C13)&amp;"."&amp;mergeValue(D13)</f>
        <v>4.1.1.1.1</v>
      </c>
      <c r="G13" s="510" t="s">
        <v>520</v>
      </c>
      <c r="H13" s="401" t="str">
        <f>IF(Территории!R14="","","" &amp; Территории!R14 &amp; "")</f>
        <v>Урай (71878000)</v>
      </c>
      <c r="I13" s="733" t="s">
        <v>611</v>
      </c>
      <c r="J13" s="419"/>
      <c r="K13" s="267"/>
      <c r="L13" s="267"/>
      <c r="M13" s="267"/>
      <c r="N13" s="267"/>
      <c r="O13" s="267"/>
      <c r="P13" s="267"/>
      <c r="Q13" s="267"/>
      <c r="R13" s="267"/>
      <c r="S13" s="267"/>
      <c r="T13" s="267"/>
    </row>
    <row r="14" spans="1:20" s="410" customFormat="1" ht="3" customHeight="1">
      <c r="A14" s="412"/>
      <c r="B14" s="412"/>
      <c r="C14" s="412"/>
      <c r="D14" s="412"/>
      <c r="F14" s="409"/>
      <c r="G14" s="508"/>
      <c r="H14" s="509"/>
      <c r="I14" s="290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</row>
    <row r="15" spans="1:20" s="410" customFormat="1" ht="15" customHeight="1">
      <c r="A15" s="412"/>
      <c r="B15" s="412"/>
      <c r="C15" s="412"/>
      <c r="D15" s="412"/>
      <c r="F15" s="409"/>
      <c r="G15" s="807" t="s">
        <v>613</v>
      </c>
      <c r="H15" s="807"/>
      <c r="I15" s="290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1">
    <tabColor rgb="FFEAEBEE"/>
    <pageSetUpPr fitToPage="1"/>
  </sheetPr>
  <dimension ref="A1:P16"/>
  <sheetViews>
    <sheetView showGridLines="0" topLeftCell="C4" zoomScaleNormal="100" workbookViewId="0">
      <selection activeCell="F24" sqref="F24"/>
    </sheetView>
  </sheetViews>
  <sheetFormatPr defaultColWidth="10.5703125" defaultRowHeight="14.25"/>
  <cols>
    <col min="1" max="1" width="9.140625" style="68" hidden="1" customWidth="1"/>
    <col min="2" max="2" width="9.140625" style="208" hidden="1" customWidth="1"/>
    <col min="3" max="3" width="3.7109375" style="60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265"/>
    <col min="11" max="16384" width="10.5703125" style="35"/>
  </cols>
  <sheetData>
    <row r="1" spans="1:16" hidden="1">
      <c r="M1" s="502"/>
      <c r="N1" s="502"/>
      <c r="P1" s="502"/>
    </row>
    <row r="2" spans="1:16" hidden="1"/>
    <row r="3" spans="1:16" hidden="1"/>
    <row r="4" spans="1:16" ht="3" customHeight="1">
      <c r="C4" s="59"/>
      <c r="D4" s="36"/>
      <c r="E4" s="36"/>
      <c r="F4" s="37"/>
      <c r="G4" s="37"/>
    </row>
    <row r="5" spans="1:16" ht="22.5">
      <c r="C5" s="59"/>
      <c r="D5" s="846" t="s">
        <v>663</v>
      </c>
      <c r="E5" s="846"/>
      <c r="F5" s="846"/>
      <c r="G5" s="547"/>
    </row>
    <row r="6" spans="1:16" ht="3" customHeight="1">
      <c r="C6" s="59"/>
      <c r="D6" s="36"/>
      <c r="E6" s="57"/>
      <c r="F6" s="56"/>
      <c r="G6" s="359"/>
    </row>
    <row r="7" spans="1:16">
      <c r="C7" s="59"/>
      <c r="D7" s="847" t="s">
        <v>467</v>
      </c>
      <c r="E7" s="847"/>
      <c r="F7" s="847"/>
      <c r="G7" s="882" t="s">
        <v>468</v>
      </c>
    </row>
    <row r="8" spans="1:16">
      <c r="C8" s="59"/>
      <c r="D8" s="76" t="s">
        <v>90</v>
      </c>
      <c r="E8" s="88" t="s">
        <v>470</v>
      </c>
      <c r="F8" s="88" t="s">
        <v>469</v>
      </c>
      <c r="G8" s="882"/>
    </row>
    <row r="9" spans="1:16" ht="12" customHeight="1">
      <c r="C9" s="59"/>
      <c r="D9" s="41" t="s">
        <v>91</v>
      </c>
      <c r="E9" s="41" t="s">
        <v>50</v>
      </c>
      <c r="F9" s="41" t="s">
        <v>51</v>
      </c>
      <c r="G9" s="41" t="s">
        <v>52</v>
      </c>
    </row>
    <row r="10" spans="1:16" ht="33.75">
      <c r="A10" s="358"/>
      <c r="C10" s="59"/>
      <c r="D10" s="209">
        <v>1</v>
      </c>
      <c r="E10" s="369" t="s">
        <v>627</v>
      </c>
      <c r="F10" s="370" t="s">
        <v>471</v>
      </c>
      <c r="G10" s="240"/>
    </row>
    <row r="11" spans="1:16" ht="22.5">
      <c r="A11" s="358"/>
      <c r="C11" s="59"/>
      <c r="D11" s="209" t="s">
        <v>282</v>
      </c>
      <c r="E11" s="361" t="s">
        <v>472</v>
      </c>
      <c r="F11" s="370" t="s">
        <v>471</v>
      </c>
      <c r="G11" s="240"/>
    </row>
    <row r="12" spans="1:16" ht="20.100000000000001" customHeight="1">
      <c r="A12" s="358"/>
      <c r="C12" s="59"/>
      <c r="D12" s="209" t="s">
        <v>7</v>
      </c>
      <c r="E12" s="363" t="s">
        <v>1225</v>
      </c>
      <c r="F12" s="360" t="s">
        <v>1238</v>
      </c>
      <c r="G12" s="824" t="s">
        <v>618</v>
      </c>
    </row>
    <row r="13" spans="1:16" ht="15" customHeight="1">
      <c r="A13" s="358"/>
      <c r="C13" s="59"/>
      <c r="D13" s="89"/>
      <c r="E13" s="376" t="s">
        <v>315</v>
      </c>
      <c r="F13" s="373"/>
      <c r="G13" s="826"/>
    </row>
    <row r="14" spans="1:16" ht="22.5">
      <c r="A14" s="358"/>
      <c r="C14" s="59"/>
      <c r="D14" s="209" t="s">
        <v>316</v>
      </c>
      <c r="E14" s="361" t="s">
        <v>628</v>
      </c>
      <c r="F14" s="370" t="s">
        <v>471</v>
      </c>
      <c r="G14" s="240"/>
    </row>
    <row r="15" spans="1:16" ht="42.95" customHeight="1">
      <c r="A15" s="358"/>
      <c r="C15" s="59"/>
      <c r="D15" s="209" t="s">
        <v>456</v>
      </c>
      <c r="E15" s="363" t="s">
        <v>1226</v>
      </c>
      <c r="F15" s="360" t="s">
        <v>1227</v>
      </c>
      <c r="G15" s="824" t="s">
        <v>629</v>
      </c>
    </row>
    <row r="16" spans="1:16" ht="15" customHeight="1">
      <c r="A16" s="358"/>
      <c r="C16" s="59"/>
      <c r="D16" s="89"/>
      <c r="E16" s="376" t="s">
        <v>315</v>
      </c>
      <c r="F16" s="373"/>
      <c r="G16" s="826"/>
    </row>
  </sheetData>
  <sheetProtection password="FA9C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5" location="'Форма 1.8'!$F$15" tooltip="Кликните по гиперссылке, чтобы перейти по ссылке на обосновывающие документы или отредактировать её" display="https://portal.eias.ru/Portal/DownloadPage.aspx?type=12&amp;guid=1fa5299e-f10c-4ead-8dbf-15dbe969c72d"/>
    <hyperlink ref="F12" location="'Форма 1.8'!$F$12" tooltip="Кликните по гиперссылке, чтобы перейти по ссылке на обосновывающие документы или отредактировать её" display="https://portal.eias.ru/Portal/DownloadPage.aspx?type=12&amp;guid=23abb7bf-8eb1-4613-a0b6-515a57403465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05_12">
    <tabColor theme="0" tint="-0.249977111117893"/>
  </sheetPr>
  <dimension ref="A1:T15"/>
  <sheetViews>
    <sheetView showGridLines="0" tabSelected="1" topLeftCell="E1" zoomScaleNormal="100" workbookViewId="0">
      <selection activeCell="H22" sqref="H22"/>
    </sheetView>
  </sheetViews>
  <sheetFormatPr defaultColWidth="10.5703125" defaultRowHeight="14.25"/>
  <cols>
    <col min="1" max="1" width="3.7109375" style="268" hidden="1" customWidth="1"/>
    <col min="2" max="4" width="3.7109375" style="700" hidden="1" customWidth="1"/>
    <col min="5" max="5" width="3.7109375" style="60" customWidth="1"/>
    <col min="6" max="6" width="9.7109375" style="665" customWidth="1"/>
    <col min="7" max="7" width="37.7109375" style="665" customWidth="1"/>
    <col min="8" max="8" width="66.85546875" style="665" customWidth="1"/>
    <col min="9" max="9" width="115.7109375" style="665" customWidth="1"/>
    <col min="10" max="11" width="10.5703125" style="700"/>
    <col min="12" max="12" width="11.140625" style="700" customWidth="1"/>
    <col min="13" max="20" width="10.5703125" style="700"/>
    <col min="21" max="16384" width="10.5703125" style="665"/>
  </cols>
  <sheetData>
    <row r="1" spans="1:20" ht="3" customHeight="1">
      <c r="A1" s="268" t="s">
        <v>207</v>
      </c>
    </row>
    <row r="2" spans="1:20" ht="22.5">
      <c r="F2" s="808" t="s">
        <v>513</v>
      </c>
      <c r="G2" s="809"/>
      <c r="H2" s="810"/>
      <c r="I2" s="545"/>
    </row>
    <row r="3" spans="1:20" ht="3" customHeight="1"/>
    <row r="4" spans="1:20" s="621" customFormat="1" ht="11.25">
      <c r="A4" s="636"/>
      <c r="B4" s="636"/>
      <c r="C4" s="636"/>
      <c r="D4" s="636"/>
      <c r="F4" s="764" t="s">
        <v>467</v>
      </c>
      <c r="G4" s="764"/>
      <c r="H4" s="764"/>
      <c r="I4" s="811" t="s">
        <v>468</v>
      </c>
      <c r="J4" s="636"/>
      <c r="K4" s="636"/>
      <c r="L4" s="636"/>
      <c r="M4" s="636"/>
      <c r="N4" s="636"/>
      <c r="O4" s="636"/>
      <c r="P4" s="636"/>
      <c r="Q4" s="636"/>
      <c r="R4" s="636"/>
      <c r="S4" s="636"/>
      <c r="T4" s="636"/>
    </row>
    <row r="5" spans="1:20" s="621" customFormat="1" ht="11.25" customHeight="1">
      <c r="A5" s="636"/>
      <c r="B5" s="636"/>
      <c r="C5" s="636"/>
      <c r="D5" s="636"/>
      <c r="F5" s="731" t="s">
        <v>90</v>
      </c>
      <c r="G5" s="424" t="s">
        <v>470</v>
      </c>
      <c r="H5" s="746" t="s">
        <v>455</v>
      </c>
      <c r="I5" s="811"/>
      <c r="J5" s="636"/>
      <c r="K5" s="636"/>
      <c r="L5" s="636"/>
      <c r="M5" s="636"/>
      <c r="N5" s="636"/>
      <c r="O5" s="636"/>
      <c r="P5" s="636"/>
      <c r="Q5" s="636"/>
      <c r="R5" s="636"/>
      <c r="S5" s="636"/>
      <c r="T5" s="636"/>
    </row>
    <row r="6" spans="1:20" s="621" customFormat="1" ht="12" customHeight="1">
      <c r="A6" s="636"/>
      <c r="B6" s="636"/>
      <c r="C6" s="636"/>
      <c r="D6" s="636"/>
      <c r="F6" s="404" t="s">
        <v>91</v>
      </c>
      <c r="G6" s="406">
        <v>2</v>
      </c>
      <c r="H6" s="407">
        <v>3</v>
      </c>
      <c r="I6" s="405">
        <v>4</v>
      </c>
      <c r="J6" s="636">
        <v>4</v>
      </c>
      <c r="K6" s="636"/>
      <c r="L6" s="636"/>
      <c r="M6" s="636"/>
      <c r="N6" s="636"/>
      <c r="O6" s="636"/>
      <c r="P6" s="636"/>
      <c r="Q6" s="636"/>
      <c r="R6" s="636"/>
      <c r="S6" s="636"/>
      <c r="T6" s="636"/>
    </row>
    <row r="7" spans="1:20" s="621" customFormat="1" ht="18.75">
      <c r="A7" s="636"/>
      <c r="B7" s="636"/>
      <c r="C7" s="636"/>
      <c r="D7" s="636"/>
      <c r="F7" s="747">
        <v>1</v>
      </c>
      <c r="G7" s="507" t="s">
        <v>514</v>
      </c>
      <c r="H7" s="735" t="str">
        <f>IF(dateCh="","",dateCh)</f>
        <v>14.12.2021</v>
      </c>
      <c r="I7" s="697" t="s">
        <v>515</v>
      </c>
      <c r="J7" s="419"/>
      <c r="K7" s="636"/>
      <c r="L7" s="636"/>
      <c r="M7" s="636"/>
      <c r="N7" s="636"/>
      <c r="O7" s="636"/>
      <c r="P7" s="636"/>
      <c r="Q7" s="636"/>
      <c r="R7" s="636"/>
      <c r="S7" s="636"/>
      <c r="T7" s="636"/>
    </row>
    <row r="8" spans="1:20" s="621" customFormat="1" ht="45">
      <c r="A8" s="812">
        <v>1</v>
      </c>
      <c r="B8" s="636"/>
      <c r="C8" s="636"/>
      <c r="D8" s="636"/>
      <c r="F8" s="747" t="str">
        <f>"2." &amp;mergeValue(A8)</f>
        <v>2.1</v>
      </c>
      <c r="G8" s="507" t="s">
        <v>516</v>
      </c>
      <c r="H8" s="735" t="str">
        <f>IF('Перечень тарифов'!R21="","наименование отсутствует","" &amp; 'Перечень тарифов'!R21 &amp; "")</f>
        <v>наименование отсутствует</v>
      </c>
      <c r="I8" s="697" t="s">
        <v>610</v>
      </c>
      <c r="J8" s="419"/>
      <c r="K8" s="636"/>
      <c r="L8" s="636"/>
      <c r="M8" s="636"/>
      <c r="N8" s="636"/>
      <c r="O8" s="636"/>
      <c r="P8" s="636"/>
      <c r="Q8" s="636"/>
      <c r="R8" s="636"/>
      <c r="S8" s="636"/>
      <c r="T8" s="636"/>
    </row>
    <row r="9" spans="1:20" s="621" customFormat="1" ht="22.5">
      <c r="A9" s="812"/>
      <c r="B9" s="636"/>
      <c r="C9" s="636"/>
      <c r="D9" s="636"/>
      <c r="F9" s="747" t="str">
        <f>"3." &amp;mergeValue(A9)</f>
        <v>3.1</v>
      </c>
      <c r="G9" s="507" t="s">
        <v>517</v>
      </c>
      <c r="H9" s="735" t="str">
        <f>IF('Перечень тарифов'!F21="","наименование отсутствует","" &amp; 'Перечень тарифов'!F21 &amp; "")</f>
        <v>Горячее водоснабжение</v>
      </c>
      <c r="I9" s="697" t="s">
        <v>609</v>
      </c>
      <c r="J9" s="419"/>
      <c r="K9" s="636"/>
      <c r="L9" s="636"/>
      <c r="M9" s="636"/>
      <c r="N9" s="636"/>
      <c r="O9" s="636"/>
      <c r="P9" s="636"/>
      <c r="Q9" s="636"/>
      <c r="R9" s="636"/>
      <c r="S9" s="636"/>
      <c r="T9" s="636"/>
    </row>
    <row r="10" spans="1:20" s="621" customFormat="1" ht="22.5">
      <c r="A10" s="812"/>
      <c r="B10" s="636"/>
      <c r="C10" s="636"/>
      <c r="D10" s="636"/>
      <c r="F10" s="747" t="str">
        <f>"4."&amp;mergeValue(A10)</f>
        <v>4.1</v>
      </c>
      <c r="G10" s="507" t="s">
        <v>518</v>
      </c>
      <c r="H10" s="746" t="s">
        <v>471</v>
      </c>
      <c r="I10" s="697"/>
      <c r="J10" s="419"/>
      <c r="K10" s="636"/>
      <c r="L10" s="636"/>
      <c r="M10" s="636"/>
      <c r="N10" s="636"/>
      <c r="O10" s="636"/>
      <c r="P10" s="636"/>
      <c r="Q10" s="636"/>
      <c r="R10" s="636"/>
      <c r="S10" s="636"/>
      <c r="T10" s="636"/>
    </row>
    <row r="11" spans="1:20" s="621" customFormat="1" ht="18.75">
      <c r="A11" s="812"/>
      <c r="B11" s="812">
        <v>1</v>
      </c>
      <c r="C11" s="732"/>
      <c r="D11" s="732"/>
      <c r="F11" s="747" t="str">
        <f>"4."&amp;mergeValue(A11) &amp;"."&amp;mergeValue(B11)</f>
        <v>4.1.1</v>
      </c>
      <c r="G11" s="408" t="s">
        <v>612</v>
      </c>
      <c r="H11" s="735" t="str">
        <f>IF(region_name="","",region_name)</f>
        <v>Ханты-Мансийский автономный округ</v>
      </c>
      <c r="I11" s="697" t="s">
        <v>521</v>
      </c>
      <c r="J11" s="419"/>
      <c r="K11" s="636"/>
      <c r="L11" s="636"/>
      <c r="M11" s="636"/>
      <c r="N11" s="636"/>
      <c r="O11" s="636"/>
      <c r="P11" s="636"/>
      <c r="Q11" s="636"/>
      <c r="R11" s="636"/>
      <c r="S11" s="636"/>
      <c r="T11" s="636"/>
    </row>
    <row r="12" spans="1:20" s="621" customFormat="1" ht="22.5">
      <c r="A12" s="812"/>
      <c r="B12" s="812"/>
      <c r="C12" s="812">
        <v>1</v>
      </c>
      <c r="D12" s="732"/>
      <c r="F12" s="747" t="str">
        <f>"4."&amp;mergeValue(A12) &amp;"."&amp;mergeValue(B12)&amp;"."&amp;mergeValue(C12)</f>
        <v>4.1.1.1</v>
      </c>
      <c r="G12" s="428" t="s">
        <v>519</v>
      </c>
      <c r="H12" s="735" t="str">
        <f>IF(Территории!H13="","","" &amp; Территории!H13 &amp; "")</f>
        <v>Урай</v>
      </c>
      <c r="I12" s="697" t="s">
        <v>522</v>
      </c>
      <c r="J12" s="419"/>
      <c r="K12" s="636"/>
      <c r="L12" s="636"/>
      <c r="M12" s="636"/>
      <c r="N12" s="636"/>
      <c r="O12" s="636"/>
      <c r="P12" s="636"/>
      <c r="Q12" s="636"/>
      <c r="R12" s="636"/>
      <c r="S12" s="636"/>
      <c r="T12" s="636"/>
    </row>
    <row r="13" spans="1:20" s="621" customFormat="1" ht="56.25">
      <c r="A13" s="812"/>
      <c r="B13" s="812"/>
      <c r="C13" s="812"/>
      <c r="D13" s="732">
        <v>1</v>
      </c>
      <c r="F13" s="747" t="str">
        <f>"4."&amp;mergeValue(A13) &amp;"."&amp;mergeValue(B13)&amp;"."&amp;mergeValue(C13)&amp;"."&amp;mergeValue(D13)</f>
        <v>4.1.1.1.1</v>
      </c>
      <c r="G13" s="510" t="s">
        <v>520</v>
      </c>
      <c r="H13" s="735" t="str">
        <f>IF(Территории!R14="","","" &amp; Территории!R14 &amp; "")</f>
        <v>Урай (71878000)</v>
      </c>
      <c r="I13" s="733" t="s">
        <v>611</v>
      </c>
      <c r="J13" s="419"/>
      <c r="K13" s="636"/>
      <c r="L13" s="636"/>
      <c r="M13" s="636"/>
      <c r="N13" s="636"/>
      <c r="O13" s="636"/>
      <c r="P13" s="636"/>
      <c r="Q13" s="636"/>
      <c r="R13" s="636"/>
      <c r="S13" s="636"/>
      <c r="T13" s="636"/>
    </row>
    <row r="14" spans="1:20" s="410" customFormat="1" ht="3" customHeight="1">
      <c r="A14" s="412"/>
      <c r="B14" s="412"/>
      <c r="C14" s="412"/>
      <c r="D14" s="412"/>
      <c r="F14" s="409"/>
      <c r="G14" s="508"/>
      <c r="H14" s="509"/>
      <c r="I14" s="706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</row>
    <row r="15" spans="1:20" s="410" customFormat="1" ht="15" customHeight="1">
      <c r="A15" s="412"/>
      <c r="B15" s="412"/>
      <c r="C15" s="412"/>
      <c r="D15" s="412"/>
      <c r="F15" s="409"/>
      <c r="G15" s="807" t="s">
        <v>613</v>
      </c>
      <c r="H15" s="807"/>
      <c r="I15" s="706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2">
    <tabColor rgb="FFEAEBEE"/>
  </sheetPr>
  <dimension ref="A1:AC34"/>
  <sheetViews>
    <sheetView showGridLines="0" topLeftCell="C4" zoomScaleNormal="100" workbookViewId="0">
      <selection activeCell="I17" sqref="I17"/>
    </sheetView>
  </sheetViews>
  <sheetFormatPr defaultColWidth="10.5703125" defaultRowHeight="14.25"/>
  <cols>
    <col min="1" max="1" width="9.140625" style="68" hidden="1" customWidth="1"/>
    <col min="2" max="2" width="9.140625" style="208" hidden="1" customWidth="1"/>
    <col min="3" max="3" width="3.7109375" style="60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265"/>
    <col min="13" max="16384" width="10.5703125" style="35"/>
  </cols>
  <sheetData>
    <row r="1" spans="1:29" hidden="1">
      <c r="P1" s="448"/>
      <c r="AC1" s="502"/>
    </row>
    <row r="2" spans="1:29" hidden="1"/>
    <row r="3" spans="1:29" hidden="1"/>
    <row r="4" spans="1:29" ht="3" customHeight="1">
      <c r="C4" s="59"/>
      <c r="D4" s="36"/>
      <c r="E4" s="36"/>
      <c r="F4" s="36"/>
      <c r="G4" s="36"/>
      <c r="H4" s="37"/>
      <c r="I4" s="37"/>
    </row>
    <row r="5" spans="1:29" ht="26.1" customHeight="1">
      <c r="C5" s="59"/>
      <c r="D5" s="846" t="s">
        <v>664</v>
      </c>
      <c r="E5" s="846"/>
      <c r="F5" s="846"/>
      <c r="G5" s="846"/>
      <c r="H5" s="846"/>
      <c r="I5" s="421"/>
    </row>
    <row r="6" spans="1:29" ht="3" customHeight="1">
      <c r="C6" s="59"/>
      <c r="D6" s="36"/>
      <c r="E6" s="57"/>
      <c r="F6" s="57"/>
      <c r="G6" s="57"/>
      <c r="H6" s="56"/>
      <c r="I6" s="359"/>
    </row>
    <row r="7" spans="1:29" ht="21" customHeight="1">
      <c r="C7" s="59"/>
      <c r="D7" s="847" t="s">
        <v>467</v>
      </c>
      <c r="E7" s="847"/>
      <c r="F7" s="847"/>
      <c r="G7" s="847"/>
      <c r="H7" s="847"/>
      <c r="I7" s="882" t="s">
        <v>468</v>
      </c>
    </row>
    <row r="8" spans="1:29" ht="21" customHeight="1">
      <c r="C8" s="59"/>
      <c r="D8" s="76" t="s">
        <v>90</v>
      </c>
      <c r="E8" s="88" t="s">
        <v>470</v>
      </c>
      <c r="F8" s="88"/>
      <c r="G8" s="88" t="s">
        <v>455</v>
      </c>
      <c r="H8" s="88" t="s">
        <v>469</v>
      </c>
      <c r="I8" s="882"/>
    </row>
    <row r="9" spans="1:29" ht="12" customHeight="1">
      <c r="C9" s="59"/>
      <c r="D9" s="41" t="s">
        <v>91</v>
      </c>
      <c r="E9" s="41" t="s">
        <v>50</v>
      </c>
      <c r="F9" s="41"/>
      <c r="G9" s="41" t="s">
        <v>51</v>
      </c>
      <c r="H9" s="41" t="s">
        <v>52</v>
      </c>
      <c r="I9" s="41" t="s">
        <v>67</v>
      </c>
    </row>
    <row r="10" spans="1:29">
      <c r="A10" s="358"/>
      <c r="C10" s="59"/>
      <c r="D10" s="209">
        <v>1</v>
      </c>
      <c r="E10" s="885" t="s">
        <v>473</v>
      </c>
      <c r="F10" s="885"/>
      <c r="G10" s="885"/>
      <c r="H10" s="885"/>
      <c r="I10" s="382"/>
    </row>
    <row r="11" spans="1:29" ht="20.100000000000001" customHeight="1">
      <c r="A11" s="358"/>
      <c r="C11" s="59"/>
      <c r="D11" s="209" t="s">
        <v>282</v>
      </c>
      <c r="E11" s="361" t="s">
        <v>474</v>
      </c>
      <c r="F11" s="370"/>
      <c r="G11" s="522" t="s">
        <v>1237</v>
      </c>
      <c r="H11" s="370" t="s">
        <v>471</v>
      </c>
      <c r="I11" s="240" t="s">
        <v>475</v>
      </c>
    </row>
    <row r="12" spans="1:29" ht="56.25">
      <c r="A12" s="358"/>
      <c r="C12" s="59"/>
      <c r="D12" s="209" t="s">
        <v>316</v>
      </c>
      <c r="E12" s="361" t="s">
        <v>476</v>
      </c>
      <c r="F12" s="370"/>
      <c r="G12" s="504" t="s">
        <v>1236</v>
      </c>
      <c r="H12" s="360" t="s">
        <v>1239</v>
      </c>
      <c r="I12" s="505" t="s">
        <v>665</v>
      </c>
    </row>
    <row r="13" spans="1:29" ht="33.75">
      <c r="A13" s="358"/>
      <c r="B13" s="208">
        <v>3</v>
      </c>
      <c r="C13" s="59"/>
      <c r="D13" s="209">
        <v>2</v>
      </c>
      <c r="E13" s="440" t="s">
        <v>630</v>
      </c>
      <c r="F13" s="370"/>
      <c r="G13" s="370" t="s">
        <v>471</v>
      </c>
      <c r="H13" s="360" t="s">
        <v>1228</v>
      </c>
      <c r="I13" s="506" t="s">
        <v>477</v>
      </c>
    </row>
    <row r="14" spans="1:29" ht="39" customHeight="1">
      <c r="A14" s="358"/>
      <c r="C14" s="59"/>
      <c r="D14" s="209">
        <v>3</v>
      </c>
      <c r="E14" s="883" t="s">
        <v>631</v>
      </c>
      <c r="F14" s="883"/>
      <c r="G14" s="883"/>
      <c r="H14" s="883"/>
      <c r="I14" s="503"/>
    </row>
    <row r="15" spans="1:29" ht="20.100000000000001" customHeight="1">
      <c r="A15" s="358"/>
      <c r="C15" s="59"/>
      <c r="D15" s="209" t="s">
        <v>457</v>
      </c>
      <c r="E15" s="371" t="s">
        <v>1226</v>
      </c>
      <c r="F15" s="370"/>
      <c r="G15" s="370" t="s">
        <v>471</v>
      </c>
      <c r="H15" s="360" t="s">
        <v>1227</v>
      </c>
      <c r="I15" s="824" t="s">
        <v>502</v>
      </c>
    </row>
    <row r="16" spans="1:29" ht="15" customHeight="1">
      <c r="A16" s="358"/>
      <c r="C16" s="59"/>
      <c r="D16" s="89"/>
      <c r="E16" s="375" t="s">
        <v>315</v>
      </c>
      <c r="F16" s="376"/>
      <c r="G16" s="376"/>
      <c r="H16" s="373"/>
      <c r="I16" s="826"/>
    </row>
    <row r="17" spans="1:12" ht="69" customHeight="1">
      <c r="A17" s="358"/>
      <c r="B17" s="208">
        <v>3</v>
      </c>
      <c r="C17" s="59"/>
      <c r="D17" s="209">
        <v>4</v>
      </c>
      <c r="E17" s="883" t="s">
        <v>666</v>
      </c>
      <c r="F17" s="883"/>
      <c r="G17" s="883"/>
      <c r="H17" s="883"/>
      <c r="I17" s="503"/>
    </row>
    <row r="18" spans="1:12" ht="32.1" customHeight="1">
      <c r="A18" s="358"/>
      <c r="C18" s="59"/>
      <c r="D18" s="209" t="s">
        <v>458</v>
      </c>
      <c r="E18" s="377" t="s">
        <v>478</v>
      </c>
      <c r="F18" s="370"/>
      <c r="G18" s="504" t="s">
        <v>1234</v>
      </c>
      <c r="H18" s="370" t="s">
        <v>471</v>
      </c>
      <c r="I18" s="824" t="s">
        <v>503</v>
      </c>
    </row>
    <row r="19" spans="1:12" ht="15" customHeight="1">
      <c r="A19" s="358"/>
      <c r="C19" s="59"/>
      <c r="D19" s="89"/>
      <c r="E19" s="375" t="s">
        <v>315</v>
      </c>
      <c r="F19" s="376"/>
      <c r="G19" s="376"/>
      <c r="H19" s="373"/>
      <c r="I19" s="826"/>
    </row>
    <row r="20" spans="1:12" ht="30" customHeight="1">
      <c r="A20" s="358"/>
      <c r="B20" s="208">
        <v>3</v>
      </c>
      <c r="C20" s="59"/>
      <c r="D20" s="209">
        <v>5</v>
      </c>
      <c r="E20" s="883" t="s">
        <v>632</v>
      </c>
      <c r="F20" s="883"/>
      <c r="G20" s="883"/>
      <c r="H20" s="883"/>
      <c r="I20" s="503"/>
    </row>
    <row r="21" spans="1:12" ht="26.1" customHeight="1">
      <c r="A21" s="358"/>
      <c r="C21" s="59"/>
      <c r="D21" s="209" t="s">
        <v>459</v>
      </c>
      <c r="E21" s="884" t="s">
        <v>633</v>
      </c>
      <c r="F21" s="884"/>
      <c r="G21" s="884"/>
      <c r="H21" s="884"/>
      <c r="I21" s="503"/>
    </row>
    <row r="22" spans="1:12" ht="32.1" customHeight="1">
      <c r="A22" s="358"/>
      <c r="C22" s="59"/>
      <c r="D22" s="209" t="s">
        <v>460</v>
      </c>
      <c r="E22" s="378" t="s">
        <v>479</v>
      </c>
      <c r="F22" s="370"/>
      <c r="G22" s="504" t="s">
        <v>1229</v>
      </c>
      <c r="H22" s="370" t="s">
        <v>471</v>
      </c>
      <c r="I22" s="824" t="s">
        <v>634</v>
      </c>
    </row>
    <row r="23" spans="1:12" ht="15" customHeight="1">
      <c r="A23" s="358"/>
      <c r="C23" s="59"/>
      <c r="D23" s="89"/>
      <c r="E23" s="376" t="s">
        <v>315</v>
      </c>
      <c r="F23" s="372"/>
      <c r="G23" s="372"/>
      <c r="H23" s="373"/>
      <c r="I23" s="826"/>
    </row>
    <row r="24" spans="1:12" ht="14.25" customHeight="1">
      <c r="A24" s="358"/>
      <c r="C24" s="59"/>
      <c r="D24" s="209" t="s">
        <v>461</v>
      </c>
      <c r="E24" s="884" t="s">
        <v>635</v>
      </c>
      <c r="F24" s="884"/>
      <c r="G24" s="884"/>
      <c r="H24" s="884"/>
      <c r="I24" s="503"/>
    </row>
    <row r="25" spans="1:12" ht="42.95" customHeight="1">
      <c r="A25" s="358"/>
      <c r="C25" s="59"/>
      <c r="D25" s="209" t="s">
        <v>462</v>
      </c>
      <c r="E25" s="378" t="s">
        <v>481</v>
      </c>
      <c r="F25" s="370"/>
      <c r="G25" s="504" t="s">
        <v>1230</v>
      </c>
      <c r="H25" s="370" t="s">
        <v>471</v>
      </c>
      <c r="I25" s="824" t="s">
        <v>619</v>
      </c>
    </row>
    <row r="26" spans="1:12" ht="15" customHeight="1">
      <c r="A26" s="358"/>
      <c r="C26" s="59"/>
      <c r="D26" s="89"/>
      <c r="E26" s="376" t="s">
        <v>315</v>
      </c>
      <c r="F26" s="372"/>
      <c r="G26" s="372"/>
      <c r="H26" s="373"/>
      <c r="I26" s="826"/>
    </row>
    <row r="27" spans="1:12" ht="26.1" customHeight="1">
      <c r="A27" s="358"/>
      <c r="C27" s="59"/>
      <c r="D27" s="209" t="s">
        <v>463</v>
      </c>
      <c r="E27" s="884" t="s">
        <v>636</v>
      </c>
      <c r="F27" s="884"/>
      <c r="G27" s="884"/>
      <c r="H27" s="884"/>
      <c r="I27" s="503"/>
    </row>
    <row r="28" spans="1:12" ht="32.1" customHeight="1">
      <c r="A28" s="358"/>
      <c r="C28" s="59"/>
      <c r="D28" s="209" t="s">
        <v>464</v>
      </c>
      <c r="E28" s="378" t="s">
        <v>480</v>
      </c>
      <c r="F28" s="370"/>
      <c r="G28" s="381" t="s">
        <v>1233</v>
      </c>
      <c r="H28" s="370" t="s">
        <v>471</v>
      </c>
      <c r="I28" s="824" t="s">
        <v>637</v>
      </c>
      <c r="K28" s="703" t="s">
        <v>1232</v>
      </c>
      <c r="L28" s="703" t="s">
        <v>1231</v>
      </c>
    </row>
    <row r="29" spans="1:12" ht="15" customHeight="1">
      <c r="A29" s="358"/>
      <c r="C29" s="59"/>
      <c r="D29" s="89"/>
      <c r="E29" s="376" t="s">
        <v>315</v>
      </c>
      <c r="F29" s="372"/>
      <c r="G29" s="372"/>
      <c r="H29" s="373"/>
      <c r="I29" s="826"/>
    </row>
    <row r="30" spans="1:12" ht="59.25" customHeight="1">
      <c r="A30" s="358"/>
      <c r="B30" s="208">
        <v>3</v>
      </c>
      <c r="C30" s="59"/>
      <c r="D30" s="209" t="s">
        <v>68</v>
      </c>
      <c r="E30" s="883" t="s">
        <v>638</v>
      </c>
      <c r="F30" s="883"/>
      <c r="G30" s="883"/>
      <c r="H30" s="883"/>
      <c r="I30" s="503"/>
    </row>
    <row r="31" spans="1:12" ht="40.5" customHeight="1">
      <c r="A31" s="358"/>
      <c r="C31" s="59"/>
      <c r="D31" s="209" t="s">
        <v>465</v>
      </c>
      <c r="E31" s="371" t="s">
        <v>1226</v>
      </c>
      <c r="F31" s="370"/>
      <c r="G31" s="370" t="s">
        <v>471</v>
      </c>
      <c r="H31" s="360" t="s">
        <v>1227</v>
      </c>
      <c r="I31" s="824" t="s">
        <v>502</v>
      </c>
    </row>
    <row r="32" spans="1:12" ht="15" customHeight="1">
      <c r="A32" s="358"/>
      <c r="C32" s="59"/>
      <c r="D32" s="89"/>
      <c r="E32" s="375" t="s">
        <v>315</v>
      </c>
      <c r="F32" s="372"/>
      <c r="G32" s="372"/>
      <c r="H32" s="373"/>
      <c r="I32" s="826"/>
    </row>
    <row r="33" spans="1:12" s="193" customFormat="1" ht="3" customHeight="1">
      <c r="A33" s="358"/>
      <c r="K33" s="364"/>
      <c r="L33" s="364"/>
    </row>
    <row r="34" spans="1:12" ht="24.75" customHeight="1">
      <c r="D34" s="374">
        <v>1</v>
      </c>
      <c r="E34" s="807" t="s">
        <v>639</v>
      </c>
      <c r="F34" s="807"/>
      <c r="G34" s="807"/>
      <c r="H34" s="807"/>
      <c r="I34" s="807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E28 E15 E18 G22 G25 G18 I31 E25 E31 I15 G12 I22 I18 E12 I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 H12:H13 H31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hyperlinks>
    <hyperlink ref="H13" location="'Форма 1.9'!$H$13" tooltip="Кликните по гиперссылке, чтобы перейти по гиперссылке или отредактировать её" display="https://portal.eias.ru/Portal/DownloadPage.aspx?type=12&amp;guid=3cbf9186-80df-4de2-adca-03df65d35784"/>
    <hyperlink ref="H15" location="'Форма 1.9'!$H$15" tooltip="Кликните по гиперссылке, чтобы перейти по гиперссылке или отредактировать её" display="https://portal.eias.ru/Portal/DownloadPage.aspx?type=12&amp;guid=1fa5299e-f10c-4ead-8dbf-15dbe969c72d"/>
    <hyperlink ref="H31" location="'Форма 1.9'!$H$31" tooltip="Кликните по гиперссылке, чтобы перейти по гиперссылке или отредактировать её" display="https://portal.eias.ru/Portal/DownloadPage.aspx?type=12&amp;guid=1fa5299e-f10c-4ead-8dbf-15dbe969c72d"/>
    <hyperlink ref="H12" location="'Форма 1.9'!$H$12" tooltip="Кликните по гиперссылке, чтобы перейти по гиперссылке или отредактировать её" display="https://portal.eias.ru/Portal/DownloadPage.aspx?type=12&amp;guid=7e6dcdc0-9ff6-4ae2-9309-ceac49f6d3b9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04" hidden="1" customWidth="1"/>
    <col min="2" max="2" width="9.140625" style="105" hidden="1" customWidth="1"/>
    <col min="3" max="3" width="3.7109375" style="106" customWidth="1"/>
    <col min="4" max="4" width="7" style="107" bestFit="1" customWidth="1"/>
    <col min="5" max="5" width="11.28515625" style="107" customWidth="1"/>
    <col min="6" max="6" width="41" style="107" customWidth="1"/>
    <col min="7" max="7" width="18" style="107" customWidth="1"/>
    <col min="8" max="8" width="13.140625" style="107" customWidth="1"/>
    <col min="9" max="9" width="11.42578125" style="107" customWidth="1"/>
    <col min="10" max="10" width="42.140625" style="107" customWidth="1"/>
    <col min="11" max="11" width="115.7109375" style="107" customWidth="1"/>
    <col min="12" max="12" width="3.7109375" style="107" customWidth="1"/>
    <col min="13" max="16384" width="9.140625" style="107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01"/>
      <c r="C5" s="45"/>
      <c r="D5" s="886" t="s">
        <v>500</v>
      </c>
      <c r="E5" s="886"/>
      <c r="F5" s="886"/>
      <c r="G5" s="886"/>
      <c r="H5" s="886"/>
      <c r="I5" s="886"/>
      <c r="J5" s="886"/>
      <c r="K5" s="546"/>
    </row>
    <row r="6" spans="1:14" ht="3" hidden="1" customHeight="1">
      <c r="D6" s="108"/>
      <c r="E6" s="108"/>
      <c r="G6" s="108"/>
      <c r="H6" s="108"/>
      <c r="I6" s="108"/>
      <c r="J6" s="108"/>
      <c r="K6" s="108"/>
    </row>
    <row r="7" spans="1:14" s="104" customFormat="1" ht="3" customHeight="1">
      <c r="B7" s="105"/>
      <c r="C7" s="106"/>
      <c r="D7" s="109"/>
      <c r="E7" s="109"/>
      <c r="G7" s="109"/>
      <c r="H7" s="109"/>
      <c r="I7" s="109"/>
      <c r="J7" s="109"/>
      <c r="K7" s="109"/>
      <c r="L7" s="110"/>
    </row>
    <row r="8" spans="1:14">
      <c r="D8" s="888" t="s">
        <v>467</v>
      </c>
      <c r="E8" s="888"/>
      <c r="F8" s="888"/>
      <c r="G8" s="888"/>
      <c r="H8" s="888"/>
      <c r="I8" s="888"/>
      <c r="J8" s="888"/>
      <c r="K8" s="888" t="s">
        <v>468</v>
      </c>
    </row>
    <row r="9" spans="1:14">
      <c r="D9" s="888" t="s">
        <v>90</v>
      </c>
      <c r="E9" s="888" t="s">
        <v>504</v>
      </c>
      <c r="F9" s="888"/>
      <c r="G9" s="888" t="s">
        <v>505</v>
      </c>
      <c r="H9" s="888"/>
      <c r="I9" s="888"/>
      <c r="J9" s="888"/>
      <c r="K9" s="888"/>
    </row>
    <row r="10" spans="1:14" ht="22.5">
      <c r="D10" s="888"/>
      <c r="E10" s="113" t="s">
        <v>506</v>
      </c>
      <c r="F10" s="113" t="s">
        <v>413</v>
      </c>
      <c r="G10" s="113" t="s">
        <v>413</v>
      </c>
      <c r="H10" s="113" t="s">
        <v>506</v>
      </c>
      <c r="I10" s="113" t="s">
        <v>507</v>
      </c>
      <c r="J10" s="113" t="s">
        <v>469</v>
      </c>
      <c r="K10" s="888"/>
    </row>
    <row r="11" spans="1:14" ht="12" customHeight="1">
      <c r="D11" s="41" t="s">
        <v>91</v>
      </c>
      <c r="E11" s="41" t="s">
        <v>50</v>
      </c>
      <c r="F11" s="41" t="s">
        <v>51</v>
      </c>
      <c r="G11" s="41" t="s">
        <v>52</v>
      </c>
      <c r="H11" s="41" t="s">
        <v>67</v>
      </c>
      <c r="I11" s="41" t="s">
        <v>68</v>
      </c>
      <c r="J11" s="41" t="s">
        <v>180</v>
      </c>
      <c r="K11" s="41" t="s">
        <v>181</v>
      </c>
    </row>
    <row r="12" spans="1:14" s="103" customFormat="1" ht="57" customHeight="1">
      <c r="A12" s="205" t="s">
        <v>51</v>
      </c>
      <c r="B12" s="111" t="s">
        <v>241</v>
      </c>
      <c r="C12" s="112"/>
      <c r="D12" s="114" t="s">
        <v>91</v>
      </c>
      <c r="E12" s="558"/>
      <c r="F12" s="396"/>
      <c r="G12" s="396"/>
      <c r="H12" s="396"/>
      <c r="I12" s="726"/>
      <c r="J12" s="397"/>
      <c r="K12" s="824" t="s">
        <v>508</v>
      </c>
      <c r="M12" s="560" t="str">
        <f>IF(ISERROR(INDEX(kind_of_nameforms,MATCH(E12,kind_of_forms,0),1)),"",INDEX(kind_of_nameforms,MATCH(E12,kind_of_forms,0),1))</f>
        <v/>
      </c>
      <c r="N12" s="561"/>
    </row>
    <row r="13" spans="1:14" ht="15" customHeight="1">
      <c r="A13" s="107"/>
      <c r="B13" s="107"/>
      <c r="C13" s="107"/>
      <c r="D13" s="89"/>
      <c r="E13" s="116" t="s">
        <v>4</v>
      </c>
      <c r="F13" s="115"/>
      <c r="G13" s="115"/>
      <c r="H13" s="115"/>
      <c r="I13" s="115"/>
      <c r="J13" s="400"/>
      <c r="K13" s="826"/>
    </row>
    <row r="14" spans="1:14" ht="3" customHeight="1">
      <c r="A14" s="107"/>
      <c r="B14" s="107"/>
      <c r="C14" s="107"/>
    </row>
    <row r="15" spans="1:14" ht="27.75" customHeight="1">
      <c r="E15" s="887" t="s">
        <v>614</v>
      </c>
      <c r="F15" s="887"/>
      <c r="G15" s="887"/>
      <c r="H15" s="887"/>
      <c r="I15" s="887"/>
      <c r="J15" s="887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1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07">
    <tabColor rgb="FFCCCCFF"/>
    <pageSetUpPr fitToPage="1"/>
  </sheetPr>
  <dimension ref="A1:I15"/>
  <sheetViews>
    <sheetView showGridLines="0" topLeftCell="C6" zoomScaleNormal="100" workbookViewId="0">
      <selection activeCell="I24" sqref="I24"/>
    </sheetView>
  </sheetViews>
  <sheetFormatPr defaultRowHeight="14.25"/>
  <cols>
    <col min="1" max="2" width="9.140625" style="12" hidden="1" customWidth="1"/>
    <col min="3" max="3" width="3.7109375" style="47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8"/>
      <c r="D6" s="13"/>
      <c r="E6" s="13"/>
    </row>
    <row r="7" spans="3:9" ht="22.5">
      <c r="C7" s="48"/>
      <c r="D7" s="773" t="s">
        <v>301</v>
      </c>
      <c r="E7" s="775"/>
      <c r="F7" s="548"/>
    </row>
    <row r="8" spans="3:9" ht="3" customHeight="1">
      <c r="C8" s="48"/>
      <c r="D8" s="13"/>
      <c r="E8" s="13"/>
    </row>
    <row r="9" spans="3:9" ht="15.95" customHeight="1">
      <c r="C9" s="48"/>
      <c r="D9" s="76" t="s">
        <v>90</v>
      </c>
      <c r="E9" s="517" t="s">
        <v>300</v>
      </c>
    </row>
    <row r="10" spans="3:9" ht="12" customHeight="1">
      <c r="C10" s="48"/>
      <c r="D10" s="41" t="s">
        <v>91</v>
      </c>
      <c r="E10" s="41" t="s">
        <v>50</v>
      </c>
    </row>
    <row r="11" spans="3:9" ht="11.25" hidden="1" customHeight="1">
      <c r="C11" s="48"/>
      <c r="D11" s="216">
        <v>0</v>
      </c>
      <c r="E11" s="518"/>
    </row>
    <row r="12" spans="3:9" ht="30" customHeight="1">
      <c r="C12" s="185"/>
      <c r="D12" s="99">
        <v>1</v>
      </c>
      <c r="E12" s="691" t="s">
        <v>1235</v>
      </c>
    </row>
    <row r="13" spans="3:9" ht="12" customHeight="1">
      <c r="C13" s="48"/>
      <c r="D13" s="519"/>
      <c r="E13" s="520" t="s">
        <v>174</v>
      </c>
    </row>
    <row r="14" spans="3:9" ht="3" customHeight="1"/>
    <row r="15" spans="3:9" ht="22.5" customHeight="1">
      <c r="C15" s="187"/>
      <c r="D15" s="889" t="s">
        <v>302</v>
      </c>
      <c r="E15" s="889"/>
      <c r="F15" s="188"/>
      <c r="G15" s="188"/>
      <c r="H15" s="188"/>
      <c r="I15" s="188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33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91" t="s">
        <v>69</v>
      </c>
      <c r="B1" s="91" t="s">
        <v>70</v>
      </c>
      <c r="C1" s="91" t="s">
        <v>71</v>
      </c>
      <c r="D1" s="9"/>
    </row>
    <row r="2" spans="1:4">
      <c r="A2" s="727">
        <v>43801.717106481483</v>
      </c>
      <c r="B2" s="11" t="s">
        <v>689</v>
      </c>
      <c r="C2" s="11" t="s">
        <v>455</v>
      </c>
    </row>
    <row r="3" spans="1:4">
      <c r="A3" s="727">
        <v>43801.717118055552</v>
      </c>
      <c r="B3" s="11" t="s">
        <v>690</v>
      </c>
      <c r="C3" s="11" t="s">
        <v>455</v>
      </c>
    </row>
    <row r="4" spans="1:4" ht="78.75">
      <c r="A4" s="727">
        <v>43801.717118055552</v>
      </c>
      <c r="B4" s="11" t="s">
        <v>691</v>
      </c>
      <c r="C4" s="11" t="s">
        <v>455</v>
      </c>
    </row>
    <row r="5" spans="1:4">
      <c r="A5" s="727">
        <v>43801.717118055552</v>
      </c>
      <c r="B5" s="11" t="s">
        <v>692</v>
      </c>
      <c r="C5" s="11" t="s">
        <v>455</v>
      </c>
    </row>
    <row r="6" spans="1:4">
      <c r="A6" s="727">
        <v>43801.717152777775</v>
      </c>
      <c r="B6" s="11" t="s">
        <v>693</v>
      </c>
      <c r="C6" s="11" t="s">
        <v>455</v>
      </c>
    </row>
    <row r="7" spans="1:4" ht="22.5">
      <c r="A7" s="727">
        <v>43801.717233796298</v>
      </c>
      <c r="B7" s="11" t="s">
        <v>694</v>
      </c>
      <c r="C7" s="11" t="s">
        <v>455</v>
      </c>
    </row>
    <row r="8" spans="1:4" ht="22.5">
      <c r="A8" s="727">
        <v>43801.717233796298</v>
      </c>
      <c r="B8" s="11" t="s">
        <v>695</v>
      </c>
      <c r="C8" s="11" t="s">
        <v>455</v>
      </c>
    </row>
    <row r="9" spans="1:4">
      <c r="A9" s="727">
        <v>43801.717245370368</v>
      </c>
      <c r="B9" s="11" t="s">
        <v>696</v>
      </c>
      <c r="C9" s="11" t="s">
        <v>455</v>
      </c>
    </row>
    <row r="10" spans="1:4" ht="33.75">
      <c r="A10" s="727">
        <v>43801.717268518521</v>
      </c>
      <c r="B10" s="11" t="s">
        <v>697</v>
      </c>
      <c r="C10" s="11" t="s">
        <v>455</v>
      </c>
    </row>
    <row r="11" spans="1:4" ht="22.5">
      <c r="A11" s="727">
        <v>43801.717314814814</v>
      </c>
      <c r="B11" s="11" t="s">
        <v>699</v>
      </c>
      <c r="C11" s="11" t="s">
        <v>455</v>
      </c>
    </row>
    <row r="12" spans="1:4">
      <c r="A12" s="727">
        <v>44545.400034722225</v>
      </c>
      <c r="B12" s="11" t="s">
        <v>689</v>
      </c>
      <c r="C12" s="11" t="s">
        <v>455</v>
      </c>
    </row>
    <row r="13" spans="1:4">
      <c r="A13" s="727">
        <v>44545.400046296294</v>
      </c>
      <c r="B13" s="11" t="s">
        <v>700</v>
      </c>
      <c r="C13" s="11" t="s">
        <v>455</v>
      </c>
    </row>
    <row r="14" spans="1:4">
      <c r="A14" s="727">
        <v>44545.400150462963</v>
      </c>
      <c r="B14" s="11" t="s">
        <v>689</v>
      </c>
      <c r="C14" s="11" t="s">
        <v>455</v>
      </c>
    </row>
    <row r="15" spans="1:4">
      <c r="A15" s="727">
        <v>44545.40016203704</v>
      </c>
      <c r="B15" s="11" t="s">
        <v>700</v>
      </c>
      <c r="C15" s="11" t="s">
        <v>455</v>
      </c>
    </row>
    <row r="16" spans="1:4">
      <c r="A16" s="727">
        <v>44557.643472222226</v>
      </c>
      <c r="B16" s="11" t="s">
        <v>689</v>
      </c>
      <c r="C16" s="11" t="s">
        <v>455</v>
      </c>
    </row>
    <row r="17" spans="1:3">
      <c r="A17" s="727">
        <v>44557.643495370372</v>
      </c>
      <c r="B17" s="11" t="s">
        <v>700</v>
      </c>
      <c r="C17" s="11" t="s">
        <v>455</v>
      </c>
    </row>
    <row r="18" spans="1:3">
      <c r="A18" s="727">
        <v>44557.672905092593</v>
      </c>
      <c r="B18" s="11" t="s">
        <v>689</v>
      </c>
      <c r="C18" s="11" t="s">
        <v>455</v>
      </c>
    </row>
    <row r="19" spans="1:3">
      <c r="A19" s="727">
        <v>44557.67292824074</v>
      </c>
      <c r="B19" s="11" t="s">
        <v>700</v>
      </c>
      <c r="C19" s="11" t="s">
        <v>455</v>
      </c>
    </row>
    <row r="20" spans="1:3">
      <c r="A20" s="727">
        <v>44558.499120370368</v>
      </c>
      <c r="B20" s="11" t="s">
        <v>689</v>
      </c>
      <c r="C20" s="11" t="s">
        <v>455</v>
      </c>
    </row>
    <row r="21" spans="1:3">
      <c r="A21" s="727">
        <v>44558.499143518522</v>
      </c>
      <c r="B21" s="11" t="s">
        <v>700</v>
      </c>
      <c r="C21" s="11" t="s">
        <v>455</v>
      </c>
    </row>
    <row r="22" spans="1:3">
      <c r="A22" s="727">
        <v>44558.605486111112</v>
      </c>
      <c r="B22" s="11" t="s">
        <v>689</v>
      </c>
      <c r="C22" s="11" t="s">
        <v>455</v>
      </c>
    </row>
    <row r="23" spans="1:3">
      <c r="A23" s="727">
        <v>44558.605509259258</v>
      </c>
      <c r="B23" s="11" t="s">
        <v>700</v>
      </c>
      <c r="C23" s="11" t="s">
        <v>455</v>
      </c>
    </row>
    <row r="24" spans="1:3">
      <c r="A24" s="727">
        <v>44558.653553240743</v>
      </c>
      <c r="B24" s="11" t="s">
        <v>689</v>
      </c>
      <c r="C24" s="11" t="s">
        <v>455</v>
      </c>
    </row>
    <row r="25" spans="1:3">
      <c r="A25" s="727">
        <v>44558.653564814813</v>
      </c>
      <c r="B25" s="11" t="s">
        <v>700</v>
      </c>
      <c r="C25" s="11" t="s">
        <v>455</v>
      </c>
    </row>
    <row r="26" spans="1:3">
      <c r="A26" s="727">
        <v>44559.389675925922</v>
      </c>
      <c r="B26" s="11" t="s">
        <v>689</v>
      </c>
      <c r="C26" s="11" t="s">
        <v>455</v>
      </c>
    </row>
    <row r="27" spans="1:3">
      <c r="A27" s="727">
        <v>44559.389699074076</v>
      </c>
      <c r="B27" s="11" t="s">
        <v>700</v>
      </c>
      <c r="C27" s="11" t="s">
        <v>455</v>
      </c>
    </row>
    <row r="28" spans="1:3">
      <c r="A28" s="727">
        <v>44559.394317129627</v>
      </c>
      <c r="B28" s="11" t="s">
        <v>689</v>
      </c>
      <c r="C28" s="11" t="s">
        <v>455</v>
      </c>
    </row>
    <row r="29" spans="1:3">
      <c r="A29" s="727">
        <v>44559.39434027778</v>
      </c>
      <c r="B29" s="11" t="s">
        <v>700</v>
      </c>
      <c r="C29" s="11" t="s">
        <v>455</v>
      </c>
    </row>
    <row r="30" spans="1:3">
      <c r="A30" s="727">
        <v>44559.40556712963</v>
      </c>
      <c r="B30" s="11" t="s">
        <v>689</v>
      </c>
      <c r="C30" s="11" t="s">
        <v>455</v>
      </c>
    </row>
    <row r="31" spans="1:3">
      <c r="A31" s="727">
        <v>44559.405590277776</v>
      </c>
      <c r="B31" s="11" t="s">
        <v>700</v>
      </c>
      <c r="C31" s="11" t="s">
        <v>455</v>
      </c>
    </row>
    <row r="32" spans="1:3">
      <c r="A32" s="727">
        <v>44559.407407407409</v>
      </c>
      <c r="B32" s="11" t="s">
        <v>689</v>
      </c>
      <c r="C32" s="11" t="s">
        <v>455</v>
      </c>
    </row>
    <row r="33" spans="1:3">
      <c r="A33" s="727">
        <v>44559.407430555555</v>
      </c>
      <c r="B33" s="11" t="s">
        <v>700</v>
      </c>
      <c r="C33" s="11" t="s">
        <v>455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CheckCyan">
    <tabColor indexed="47"/>
  </sheetPr>
  <dimension ref="A1:A274"/>
  <sheetViews>
    <sheetView showGridLines="0" workbookViewId="0"/>
  </sheetViews>
  <sheetFormatPr defaultRowHeight="11.25"/>
  <sheetData>
    <row r="1" spans="1:1">
      <c r="A1" s="725">
        <f>IF('Форма 1.2 | Т-транс'!$O$22="",1,0)</f>
        <v>1</v>
      </c>
    </row>
    <row r="2" spans="1:1">
      <c r="A2" s="725">
        <f>IF('Форма 1.2 | Т-транс'!$R$23="",1,0)</f>
        <v>1</v>
      </c>
    </row>
    <row r="3" spans="1:1">
      <c r="A3" s="725">
        <f>IF('Форма 1.2 | Т-транс'!$T$23="",1,0)</f>
        <v>1</v>
      </c>
    </row>
    <row r="4" spans="1:1">
      <c r="A4" s="725">
        <f>IF('Форма 1.2 | Т-транс'!$S$23="",1,0)</f>
        <v>0</v>
      </c>
    </row>
    <row r="5" spans="1:1">
      <c r="A5" s="725">
        <f>IF('Форма 1.2 | Т-транс'!$U$23="",1,0)</f>
        <v>0</v>
      </c>
    </row>
    <row r="6" spans="1:1">
      <c r="A6" s="725">
        <f>IF('Форма 1.2 | Т-гор.вода'!$O$22="",1,0)</f>
        <v>0</v>
      </c>
    </row>
    <row r="7" spans="1:1">
      <c r="A7" s="725">
        <f>IF('Форма 1.2 | Т-гор.вода'!$Y$23="",1,0)</f>
        <v>0</v>
      </c>
    </row>
    <row r="8" spans="1:1">
      <c r="A8" s="725">
        <f>IF('Форма 1.2 | Т-гор.вода'!$AA$23="",1,0)</f>
        <v>0</v>
      </c>
    </row>
    <row r="9" spans="1:1">
      <c r="A9" s="725">
        <f>IF('Форма 1.2 | Т-гор.вода'!$Z$23="",1,0)</f>
        <v>0</v>
      </c>
    </row>
    <row r="10" spans="1:1">
      <c r="A10" s="725">
        <f>IF('Форма 1.2 | Т-гор.вода'!$AB$23="",1,0)</f>
        <v>0</v>
      </c>
    </row>
    <row r="11" spans="1:1">
      <c r="A11" s="725">
        <f>IF('Форма 1.3 | Т-подкл(инд)'!$M$22="",1,0)</f>
        <v>1</v>
      </c>
    </row>
    <row r="12" spans="1:1">
      <c r="A12" s="725">
        <f>IF('Форма 1.3 | Т-подкл(инд)'!$Q$22="",1,0)</f>
        <v>1</v>
      </c>
    </row>
    <row r="13" spans="1:1">
      <c r="A13" s="725">
        <f>IF('Форма 1.3 | Т-подкл(инд)'!$AD$22="",1,0)</f>
        <v>1</v>
      </c>
    </row>
    <row r="14" spans="1:1">
      <c r="A14" s="725">
        <f>IF('Форма 1.3 | Т-подкл(инд)'!$AE$22="",1,0)</f>
        <v>1</v>
      </c>
    </row>
    <row r="15" spans="1:1">
      <c r="A15" s="725">
        <f>IF('Форма 1.3 | Т-подкл(инд)'!$AF$22="",1,0)</f>
        <v>1</v>
      </c>
    </row>
    <row r="16" spans="1:1">
      <c r="A16" s="725">
        <f>IF('Форма 1.3 | Т-подкл(инд)'!$AG$22="",1,0)</f>
        <v>1</v>
      </c>
    </row>
    <row r="17" spans="1:1">
      <c r="A17" s="725">
        <f>IF('Форма 1.3 | Т-подкл(инд)'!$AH$22="",1,0)</f>
        <v>1</v>
      </c>
    </row>
    <row r="18" spans="1:1">
      <c r="A18" s="725">
        <f>IF('Форма 1.3 | Т-подкл(инд)'!$AJ$22="",1,0)</f>
        <v>1</v>
      </c>
    </row>
    <row r="19" spans="1:1">
      <c r="A19" s="725">
        <f>IF('Форма 1.3 | Т-подкл(инд)'!$N$22="",1,0)</f>
        <v>0</v>
      </c>
    </row>
    <row r="20" spans="1:1">
      <c r="A20" s="725">
        <f>IF('Форма 1.3 | Т-подкл(инд)'!$R$22="",1,0)</f>
        <v>0</v>
      </c>
    </row>
    <row r="21" spans="1:1">
      <c r="A21" s="725">
        <f>IF('Форма 1.3 | Т-подкл(инд)'!$V$22="",1,0)</f>
        <v>0</v>
      </c>
    </row>
    <row r="22" spans="1:1">
      <c r="A22" s="725">
        <f>IF('Форма 1.3 | Т-подкл(инд)'!$Z$22="",1,0)</f>
        <v>0</v>
      </c>
    </row>
    <row r="23" spans="1:1">
      <c r="A23" s="725">
        <f>IF('Форма 1.3 | Т-подкл(инд)'!$AI$22="",1,0)</f>
        <v>0</v>
      </c>
    </row>
    <row r="24" spans="1:1">
      <c r="A24" s="725">
        <f>IF('Форма 1.3 | Т-подкл(инд)'!$AK$22="",1,0)</f>
        <v>0</v>
      </c>
    </row>
    <row r="25" spans="1:1">
      <c r="A25" s="725">
        <f>IF('Форма 1.3 | Т-подкл'!$P$22="",1,0)</f>
        <v>1</v>
      </c>
    </row>
    <row r="26" spans="1:1">
      <c r="A26" s="725">
        <f>IF('Форма 1.3 | Т-подкл'!$AC$22="",1,0)</f>
        <v>1</v>
      </c>
    </row>
    <row r="27" spans="1:1">
      <c r="A27" s="725">
        <f>IF('Форма 1.3 | Т-подкл'!$AD$22="",1,0)</f>
        <v>1</v>
      </c>
    </row>
    <row r="28" spans="1:1">
      <c r="A28" s="725">
        <f>IF('Форма 1.3 | Т-подкл'!$AE$22="",1,0)</f>
        <v>1</v>
      </c>
    </row>
    <row r="29" spans="1:1">
      <c r="A29" s="725">
        <f>IF('Форма 1.3 | Т-подкл'!$AF$22="",1,0)</f>
        <v>1</v>
      </c>
    </row>
    <row r="30" spans="1:1">
      <c r="A30" s="725">
        <f>IF('Форма 1.3 | Т-подкл'!$AG$22="",1,0)</f>
        <v>1</v>
      </c>
    </row>
    <row r="31" spans="1:1">
      <c r="A31" s="725">
        <f>IF('Форма 1.3 | Т-подкл'!$AI$22="",1,0)</f>
        <v>1</v>
      </c>
    </row>
    <row r="32" spans="1:1">
      <c r="A32" s="725">
        <f>IF('Форма 1.3 | Т-подкл'!$Q$22="",1,0)</f>
        <v>0</v>
      </c>
    </row>
    <row r="33" spans="1:1">
      <c r="A33" s="725">
        <f>IF('Форма 1.3 | Т-подкл'!$U$22="",1,0)</f>
        <v>0</v>
      </c>
    </row>
    <row r="34" spans="1:1">
      <c r="A34" s="725">
        <f>IF('Форма 1.3 | Т-подкл'!$Y$22="",1,0)</f>
        <v>0</v>
      </c>
    </row>
    <row r="35" spans="1:1">
      <c r="A35" s="725">
        <f>IF('Форма 1.3 | Т-подкл'!$AH$22="",1,0)</f>
        <v>0</v>
      </c>
    </row>
    <row r="36" spans="1:1">
      <c r="A36" s="725">
        <f>IF('Форма 1.3 | Т-подкл'!$AJ$22="",1,0)</f>
        <v>0</v>
      </c>
    </row>
    <row r="37" spans="1:1">
      <c r="A37" s="725">
        <f>IF('Форма 1.8'!$E$12="",1,0)</f>
        <v>0</v>
      </c>
    </row>
    <row r="38" spans="1:1">
      <c r="A38" s="725">
        <f>IF('Форма 1.8'!$F$12="",1,0)</f>
        <v>0</v>
      </c>
    </row>
    <row r="39" spans="1:1">
      <c r="A39" s="725">
        <f>IF('Форма 1.9'!$G$11="",1,0)</f>
        <v>0</v>
      </c>
    </row>
    <row r="40" spans="1:1">
      <c r="A40" s="725">
        <f>IF('Форма 1.9'!$G$12="",1,0)</f>
        <v>0</v>
      </c>
    </row>
    <row r="41" spans="1:1">
      <c r="A41" s="725">
        <f>IF('Форма 1.9'!$H$12="",1,0)</f>
        <v>0</v>
      </c>
    </row>
    <row r="42" spans="1:1">
      <c r="A42" s="725">
        <f>IF('Форма 1.9'!$H$13="",1,0)</f>
        <v>0</v>
      </c>
    </row>
    <row r="43" spans="1:1">
      <c r="A43" s="725">
        <f>IF('Форма 1.9'!$E$15="",1,0)</f>
        <v>0</v>
      </c>
    </row>
    <row r="44" spans="1:1">
      <c r="A44" s="725">
        <f>IF('Форма 1.9'!$H$15="",1,0)</f>
        <v>0</v>
      </c>
    </row>
    <row r="45" spans="1:1">
      <c r="A45" s="725">
        <f>IF('Форма 1.9'!$G$18="",1,0)</f>
        <v>0</v>
      </c>
    </row>
    <row r="46" spans="1:1">
      <c r="A46" s="725">
        <f>IF('Форма 1.9'!$G$22="",1,0)</f>
        <v>0</v>
      </c>
    </row>
    <row r="47" spans="1:1">
      <c r="A47" s="725">
        <f>IF('Форма 1.9'!$G$25="",1,0)</f>
        <v>0</v>
      </c>
    </row>
    <row r="48" spans="1:1">
      <c r="A48" s="725">
        <f>IF('Форма 1.9'!$E$31="",1,0)</f>
        <v>0</v>
      </c>
    </row>
    <row r="49" spans="1:1">
      <c r="A49" s="725">
        <f>IF('Форма 1.9'!$H$31="",1,0)</f>
        <v>0</v>
      </c>
    </row>
    <row r="50" spans="1:1">
      <c r="A50" s="725">
        <f>IF('Форма 1.9'!$G$28="",1,0)</f>
        <v>0</v>
      </c>
    </row>
    <row r="51" spans="1:1">
      <c r="A51" s="725">
        <f>IF('Форма 1.0.2'!$E$12="",1,0)</f>
        <v>1</v>
      </c>
    </row>
    <row r="52" spans="1:1">
      <c r="A52" s="725">
        <f>IF('Форма 1.0.2'!$F$12="",1,0)</f>
        <v>1</v>
      </c>
    </row>
    <row r="53" spans="1:1">
      <c r="A53" s="725">
        <f>IF('Форма 1.0.2'!$G$12="",1,0)</f>
        <v>1</v>
      </c>
    </row>
    <row r="54" spans="1:1">
      <c r="A54" s="725">
        <f>IF('Форма 1.0.2'!$H$12="",1,0)</f>
        <v>1</v>
      </c>
    </row>
    <row r="55" spans="1:1">
      <c r="A55" s="725">
        <f>IF('Форма 1.0.2'!$I$12="",1,0)</f>
        <v>1</v>
      </c>
    </row>
    <row r="56" spans="1:1">
      <c r="A56" s="725">
        <f>IF('Форма 1.0.2'!$J$12="",1,0)</f>
        <v>1</v>
      </c>
    </row>
    <row r="57" spans="1:1">
      <c r="A57" s="725">
        <f>IF('Сведения об изменении'!$E$12="",1,0)</f>
        <v>0</v>
      </c>
    </row>
    <row r="58" spans="1:1">
      <c r="A58" s="728">
        <f>IF('Форма 1.8'!$F$15="",1,0)</f>
        <v>0</v>
      </c>
    </row>
    <row r="59" spans="1:1">
      <c r="A59" s="728">
        <f>IF('Форма 1.8'!$E$15="",1,0)</f>
        <v>0</v>
      </c>
    </row>
    <row r="60" spans="1:1">
      <c r="A60" s="728">
        <f>IF(Территории!$E$12="",1,0)</f>
        <v>0</v>
      </c>
    </row>
    <row r="61" spans="1:1">
      <c r="A61" s="728">
        <f>IF('Перечень тарифов'!$E$21="",1,0)</f>
        <v>0</v>
      </c>
    </row>
    <row r="62" spans="1:1">
      <c r="A62" s="728">
        <f>IF('Перечень тарифов'!$F$21="",1,0)</f>
        <v>0</v>
      </c>
    </row>
    <row r="63" spans="1:1">
      <c r="A63" s="728">
        <f>IF('Перечень тарифов'!$G$21="",1,0)</f>
        <v>0</v>
      </c>
    </row>
    <row r="64" spans="1:1">
      <c r="A64" s="728">
        <f>IF('Перечень тарифов'!$K$21="",1,0)</f>
        <v>0</v>
      </c>
    </row>
    <row r="65" spans="1:1">
      <c r="A65" s="728">
        <f>IF('Перечень тарифов'!$O$21="",1,0)</f>
        <v>0</v>
      </c>
    </row>
    <row r="66" spans="1:1">
      <c r="A66" s="728">
        <f>IF('Перечень тарифов'!$G$11="",1,0)</f>
        <v>0</v>
      </c>
    </row>
    <row r="67" spans="1:1">
      <c r="A67" s="728">
        <f>IF('Форма 1.2 | Т-гор.вода'!$Q$23="",1,0)</f>
        <v>0</v>
      </c>
    </row>
    <row r="68" spans="1:1">
      <c r="A68" s="728">
        <f>IF('Форма 1.2 | Т-гор.вода'!$R$23="",1,0)</f>
        <v>0</v>
      </c>
    </row>
    <row r="69" spans="1:1">
      <c r="A69" s="728">
        <f>IF('Форма 1.2 | Т-гор.вода'!$P$23="",1,0)</f>
        <v>0</v>
      </c>
    </row>
    <row r="70" spans="1:1">
      <c r="A70" s="728">
        <f>IF('Форма 1.2 | Т-гор.вода'!$AD$23="",1,0)</f>
        <v>0</v>
      </c>
    </row>
    <row r="71" spans="1:1">
      <c r="A71" s="728">
        <f>IF('Форма 1.2 | Т-гор.вода'!$AE$23="",1,0)</f>
        <v>0</v>
      </c>
    </row>
    <row r="72" spans="1:1">
      <c r="A72" s="728">
        <f>IF('Форма 1.2 | Т-гор.вода'!$AF$23="",1,0)</f>
        <v>0</v>
      </c>
    </row>
    <row r="73" spans="1:1">
      <c r="A73" s="728">
        <f>IF('Форма 1.2 | Т-гор.вода'!$AM$23="",1,0)</f>
        <v>0</v>
      </c>
    </row>
    <row r="74" spans="1:1">
      <c r="A74" s="728">
        <f>IF('Форма 1.2 | Т-гор.вода'!$AO$23="",1,0)</f>
        <v>0</v>
      </c>
    </row>
    <row r="75" spans="1:1">
      <c r="A75" s="728">
        <f>IF('Форма 1.2 | Т-гор.вода'!$AN$23="",1,0)</f>
        <v>0</v>
      </c>
    </row>
    <row r="76" spans="1:1">
      <c r="A76" s="728">
        <f>IF('Форма 1.2 | Т-гор.вода'!$AP$23="",1,0)</f>
        <v>0</v>
      </c>
    </row>
    <row r="77" spans="1:1">
      <c r="A77" s="728">
        <f>IF('Форма 1.2 | Т-гор.вода'!$AR$23="",1,0)</f>
        <v>0</v>
      </c>
    </row>
    <row r="78" spans="1:1">
      <c r="A78" s="728">
        <f>IF('Форма 1.2 | Т-гор.вода'!$AS$23="",1,0)</f>
        <v>0</v>
      </c>
    </row>
    <row r="79" spans="1:1">
      <c r="A79" s="728">
        <f>IF('Форма 1.2 | Т-гор.вода'!$AT$23="",1,0)</f>
        <v>0</v>
      </c>
    </row>
    <row r="80" spans="1:1">
      <c r="A80" s="728">
        <f>IF('Форма 1.2 | Т-гор.вода'!$BA$23="",1,0)</f>
        <v>0</v>
      </c>
    </row>
    <row r="81" spans="1:1">
      <c r="A81" s="728">
        <f>IF('Форма 1.2 | Т-гор.вода'!$BC$23="",1,0)</f>
        <v>0</v>
      </c>
    </row>
    <row r="82" spans="1:1">
      <c r="A82" s="728">
        <f>IF('Форма 1.2 | Т-гор.вода'!$BB$23="",1,0)</f>
        <v>0</v>
      </c>
    </row>
    <row r="83" spans="1:1">
      <c r="A83" s="728">
        <f>IF('Форма 1.2 | Т-гор.вода'!$BD$23="",1,0)</f>
        <v>0</v>
      </c>
    </row>
    <row r="84" spans="1:1">
      <c r="A84" s="728">
        <f>IF('Форма 1.2 | Т-гор.вода'!$BF$23="",1,0)</f>
        <v>0</v>
      </c>
    </row>
    <row r="85" spans="1:1">
      <c r="A85" s="728">
        <f>IF('Форма 1.2 | Т-гор.вода'!$BG$23="",1,0)</f>
        <v>0</v>
      </c>
    </row>
    <row r="86" spans="1:1">
      <c r="A86" s="728">
        <f>IF('Форма 1.2 | Т-гор.вода'!$BH$23="",1,0)</f>
        <v>0</v>
      </c>
    </row>
    <row r="87" spans="1:1">
      <c r="A87" s="728">
        <f>IF('Форма 1.2 | Т-гор.вода'!$BO$23="",1,0)</f>
        <v>0</v>
      </c>
    </row>
    <row r="88" spans="1:1">
      <c r="A88" s="728">
        <f>IF('Форма 1.2 | Т-гор.вода'!$BQ$23="",1,0)</f>
        <v>0</v>
      </c>
    </row>
    <row r="89" spans="1:1">
      <c r="A89" s="728">
        <f>IF('Форма 1.2 | Т-гор.вода'!$BP$23="",1,0)</f>
        <v>0</v>
      </c>
    </row>
    <row r="90" spans="1:1">
      <c r="A90" s="728">
        <f>IF('Форма 1.2 | Т-гор.вода'!$BR$23="",1,0)</f>
        <v>0</v>
      </c>
    </row>
    <row r="91" spans="1:1">
      <c r="A91" s="728">
        <f>IF('Форма 1.2 | Т-гор.вода'!$BT$23="",1,0)</f>
        <v>0</v>
      </c>
    </row>
    <row r="92" spans="1:1">
      <c r="A92" s="728">
        <f>IF('Форма 1.2 | Т-гор.вода'!$BU$23="",1,0)</f>
        <v>0</v>
      </c>
    </row>
    <row r="93" spans="1:1">
      <c r="A93" s="728">
        <f>IF('Форма 1.2 | Т-гор.вода'!$BV$23="",1,0)</f>
        <v>0</v>
      </c>
    </row>
    <row r="94" spans="1:1">
      <c r="A94" s="728">
        <f>IF('Форма 1.2 | Т-гор.вода'!$CC$23="",1,0)</f>
        <v>0</v>
      </c>
    </row>
    <row r="95" spans="1:1">
      <c r="A95" s="728">
        <f>IF('Форма 1.2 | Т-гор.вода'!$CE$23="",1,0)</f>
        <v>0</v>
      </c>
    </row>
    <row r="96" spans="1:1">
      <c r="A96" s="728">
        <f>IF('Форма 1.2 | Т-гор.вода'!$CD$23="",1,0)</f>
        <v>0</v>
      </c>
    </row>
    <row r="97" spans="1:1">
      <c r="A97" s="728">
        <f>IF('Форма 1.2 | Т-гор.вода'!$CF$23="",1,0)</f>
        <v>0</v>
      </c>
    </row>
    <row r="98" spans="1:1">
      <c r="A98" s="728">
        <f>IF('Форма 1.2 | Т-гор.вода'!$CH$23="",1,0)</f>
        <v>0</v>
      </c>
    </row>
    <row r="99" spans="1:1">
      <c r="A99" s="728">
        <f>IF('Форма 1.2 | Т-гор.вода'!$CI$23="",1,0)</f>
        <v>0</v>
      </c>
    </row>
    <row r="100" spans="1:1">
      <c r="A100" s="728">
        <f>IF('Форма 1.2 | Т-гор.вода'!$CJ$23="",1,0)</f>
        <v>0</v>
      </c>
    </row>
    <row r="101" spans="1:1">
      <c r="A101" s="728">
        <f>IF('Форма 1.2 | Т-гор.вода'!$CQ$23="",1,0)</f>
        <v>0</v>
      </c>
    </row>
    <row r="102" spans="1:1">
      <c r="A102" s="728">
        <f>IF('Форма 1.2 | Т-гор.вода'!$CS$23="",1,0)</f>
        <v>0</v>
      </c>
    </row>
    <row r="103" spans="1:1">
      <c r="A103" s="728">
        <f>IF('Форма 1.2 | Т-гор.вода'!$CR$23="",1,0)</f>
        <v>0</v>
      </c>
    </row>
    <row r="104" spans="1:1">
      <c r="A104" s="728">
        <f>IF('Форма 1.2 | Т-гор.вода'!$CT$23="",1,0)</f>
        <v>0</v>
      </c>
    </row>
    <row r="105" spans="1:1">
      <c r="A105" s="728">
        <f>IF('Форма 1.2 | Т-гор.вода'!$CV$23="",1,0)</f>
        <v>0</v>
      </c>
    </row>
    <row r="106" spans="1:1">
      <c r="A106" s="728">
        <f>IF('Форма 1.2 | Т-гор.вода'!$CW$23="",1,0)</f>
        <v>0</v>
      </c>
    </row>
    <row r="107" spans="1:1">
      <c r="A107" s="728">
        <f>IF('Форма 1.2 | Т-гор.вода'!$CX$23="",1,0)</f>
        <v>0</v>
      </c>
    </row>
    <row r="108" spans="1:1">
      <c r="A108" s="728">
        <f>IF('Форма 1.2 | Т-гор.вода'!$DE$23="",1,0)</f>
        <v>0</v>
      </c>
    </row>
    <row r="109" spans="1:1">
      <c r="A109" s="728">
        <f>IF('Форма 1.2 | Т-гор.вода'!$DG$23="",1,0)</f>
        <v>0</v>
      </c>
    </row>
    <row r="110" spans="1:1">
      <c r="A110" s="728">
        <f>IF('Форма 1.2 | Т-гор.вода'!$DF$23="",1,0)</f>
        <v>0</v>
      </c>
    </row>
    <row r="111" spans="1:1">
      <c r="A111" s="728">
        <f>IF('Форма 1.2 | Т-гор.вода'!$DH$23="",1,0)</f>
        <v>0</v>
      </c>
    </row>
    <row r="112" spans="1:1">
      <c r="A112" s="728">
        <f>IF('Форма 1.2 | Т-гор.вода'!$DJ$23="",1,0)</f>
        <v>0</v>
      </c>
    </row>
    <row r="113" spans="1:1">
      <c r="A113" s="728">
        <f>IF('Форма 1.2 | Т-гор.вода'!$DK$23="",1,0)</f>
        <v>0</v>
      </c>
    </row>
    <row r="114" spans="1:1">
      <c r="A114" s="728">
        <f>IF('Форма 1.2 | Т-гор.вода'!$DL$23="",1,0)</f>
        <v>0</v>
      </c>
    </row>
    <row r="115" spans="1:1">
      <c r="A115" s="728">
        <f>IF('Форма 1.2 | Т-гор.вода'!$DS$23="",1,0)</f>
        <v>0</v>
      </c>
    </row>
    <row r="116" spans="1:1">
      <c r="A116" s="728">
        <f>IF('Форма 1.2 | Т-гор.вода'!$DU$23="",1,0)</f>
        <v>0</v>
      </c>
    </row>
    <row r="117" spans="1:1">
      <c r="A117" s="728">
        <f>IF('Форма 1.2 | Т-гор.вода'!$DT$23="",1,0)</f>
        <v>0</v>
      </c>
    </row>
    <row r="118" spans="1:1">
      <c r="A118" s="728">
        <f>IF('Форма 1.2 | Т-гор.вода'!$DV$23="",1,0)</f>
        <v>0</v>
      </c>
    </row>
    <row r="119" spans="1:1">
      <c r="A119" s="728">
        <f>IF('Форма 1.2 | Т-гор.вода'!$DX$23="",1,0)</f>
        <v>0</v>
      </c>
    </row>
    <row r="120" spans="1:1">
      <c r="A120" s="728">
        <f>IF('Форма 1.2 | Т-гор.вода'!$DY$23="",1,0)</f>
        <v>0</v>
      </c>
    </row>
    <row r="121" spans="1:1">
      <c r="A121" s="728">
        <f>IF('Форма 1.2 | Т-гор.вода'!$DZ$23="",1,0)</f>
        <v>0</v>
      </c>
    </row>
    <row r="122" spans="1:1">
      <c r="A122" s="728">
        <f>IF('Форма 1.2 | Т-гор.вода'!$EG$23="",1,0)</f>
        <v>0</v>
      </c>
    </row>
    <row r="123" spans="1:1">
      <c r="A123" s="728">
        <f>IF('Форма 1.2 | Т-гор.вода'!$EI$23="",1,0)</f>
        <v>0</v>
      </c>
    </row>
    <row r="124" spans="1:1">
      <c r="A124" s="728">
        <f>IF('Форма 1.2 | Т-гор.вода'!$EH$23="",1,0)</f>
        <v>0</v>
      </c>
    </row>
    <row r="125" spans="1:1">
      <c r="A125" s="728">
        <f>IF('Форма 1.2 | Т-гор.вода'!$EJ$23="",1,0)</f>
        <v>0</v>
      </c>
    </row>
    <row r="126" spans="1:1">
      <c r="A126" s="728">
        <f>IF('Форма 1.2 | Т-гор.вода'!$EL$23="",1,0)</f>
        <v>0</v>
      </c>
    </row>
    <row r="127" spans="1:1">
      <c r="A127" s="728">
        <f>IF('Форма 1.2 | Т-гор.вода'!$EM$23="",1,0)</f>
        <v>0</v>
      </c>
    </row>
    <row r="128" spans="1:1">
      <c r="A128" s="728">
        <f>IF('Форма 1.2 | Т-гор.вода'!$EN$23="",1,0)</f>
        <v>0</v>
      </c>
    </row>
    <row r="129" spans="1:1">
      <c r="A129" s="728">
        <f>IF('Форма 1.2 | Т-гор.вода'!$EU$23="",1,0)</f>
        <v>0</v>
      </c>
    </row>
    <row r="130" spans="1:1">
      <c r="A130" s="728">
        <f>IF('Форма 1.2 | Т-гор.вода'!$EW$23="",1,0)</f>
        <v>0</v>
      </c>
    </row>
    <row r="131" spans="1:1">
      <c r="A131" s="728">
        <f>IF('Форма 1.2 | Т-гор.вода'!$EV$23="",1,0)</f>
        <v>0</v>
      </c>
    </row>
    <row r="132" spans="1:1">
      <c r="A132" s="728">
        <f>IF('Форма 1.2 | Т-гор.вода'!$EX$23="",1,0)</f>
        <v>0</v>
      </c>
    </row>
    <row r="133" spans="1:1">
      <c r="A133" s="728">
        <f>IF('Форма 1.2 | Т-гор.вода'!$O$27="",1,0)</f>
        <v>0</v>
      </c>
    </row>
    <row r="134" spans="1:1">
      <c r="A134" s="728">
        <f>IF('Форма 1.2 | Т-гор.вода'!$Y$28="",1,0)</f>
        <v>0</v>
      </c>
    </row>
    <row r="135" spans="1:1">
      <c r="A135" s="728">
        <f>IF('Форма 1.2 | Т-гор.вода'!$AA$28="",1,0)</f>
        <v>0</v>
      </c>
    </row>
    <row r="136" spans="1:1">
      <c r="A136" s="728">
        <f>IF('Форма 1.2 | Т-гор.вода'!$AD$28="",1,0)</f>
        <v>0</v>
      </c>
    </row>
    <row r="137" spans="1:1">
      <c r="A137" s="728">
        <f>IF('Форма 1.2 | Т-гор.вода'!$AE$28="",1,0)</f>
        <v>0</v>
      </c>
    </row>
    <row r="138" spans="1:1">
      <c r="A138" s="728">
        <f>IF('Форма 1.2 | Т-гор.вода'!$AF$28="",1,0)</f>
        <v>0</v>
      </c>
    </row>
    <row r="139" spans="1:1">
      <c r="A139" s="728">
        <f>IF('Форма 1.2 | Т-гор.вода'!$AM$28="",1,0)</f>
        <v>0</v>
      </c>
    </row>
    <row r="140" spans="1:1">
      <c r="A140" s="728">
        <f>IF('Форма 1.2 | Т-гор.вода'!$AO$28="",1,0)</f>
        <v>0</v>
      </c>
    </row>
    <row r="141" spans="1:1">
      <c r="A141" s="728">
        <f>IF('Форма 1.2 | Т-гор.вода'!$AR$28="",1,0)</f>
        <v>0</v>
      </c>
    </row>
    <row r="142" spans="1:1">
      <c r="A142" s="728">
        <f>IF('Форма 1.2 | Т-гор.вода'!$AS$28="",1,0)</f>
        <v>0</v>
      </c>
    </row>
    <row r="143" spans="1:1">
      <c r="A143" s="728">
        <f>IF('Форма 1.2 | Т-гор.вода'!$AT$28="",1,0)</f>
        <v>0</v>
      </c>
    </row>
    <row r="144" spans="1:1">
      <c r="A144" s="728">
        <f>IF('Форма 1.2 | Т-гор.вода'!$BA$28="",1,0)</f>
        <v>0</v>
      </c>
    </row>
    <row r="145" spans="1:1">
      <c r="A145" s="728">
        <f>IF('Форма 1.2 | Т-гор.вода'!$BC$28="",1,0)</f>
        <v>0</v>
      </c>
    </row>
    <row r="146" spans="1:1">
      <c r="A146" s="728">
        <f>IF('Форма 1.2 | Т-гор.вода'!$BF$28="",1,0)</f>
        <v>0</v>
      </c>
    </row>
    <row r="147" spans="1:1">
      <c r="A147" s="728">
        <f>IF('Форма 1.2 | Т-гор.вода'!$BG$28="",1,0)</f>
        <v>0</v>
      </c>
    </row>
    <row r="148" spans="1:1">
      <c r="A148" s="728">
        <f>IF('Форма 1.2 | Т-гор.вода'!$BH$28="",1,0)</f>
        <v>0</v>
      </c>
    </row>
    <row r="149" spans="1:1">
      <c r="A149" s="728">
        <f>IF('Форма 1.2 | Т-гор.вода'!$BO$28="",1,0)</f>
        <v>0</v>
      </c>
    </row>
    <row r="150" spans="1:1">
      <c r="A150" s="728">
        <f>IF('Форма 1.2 | Т-гор.вода'!$BQ$28="",1,0)</f>
        <v>0</v>
      </c>
    </row>
    <row r="151" spans="1:1">
      <c r="A151" s="728">
        <f>IF('Форма 1.2 | Т-гор.вода'!$BT$28="",1,0)</f>
        <v>0</v>
      </c>
    </row>
    <row r="152" spans="1:1">
      <c r="A152" s="728">
        <f>IF('Форма 1.2 | Т-гор.вода'!$BU$28="",1,0)</f>
        <v>0</v>
      </c>
    </row>
    <row r="153" spans="1:1">
      <c r="A153" s="728">
        <f>IF('Форма 1.2 | Т-гор.вода'!$BV$28="",1,0)</f>
        <v>0</v>
      </c>
    </row>
    <row r="154" spans="1:1">
      <c r="A154" s="728">
        <f>IF('Форма 1.2 | Т-гор.вода'!$CC$28="",1,0)</f>
        <v>0</v>
      </c>
    </row>
    <row r="155" spans="1:1">
      <c r="A155" s="728">
        <f>IF('Форма 1.2 | Т-гор.вода'!$CE$28="",1,0)</f>
        <v>0</v>
      </c>
    </row>
    <row r="156" spans="1:1">
      <c r="A156" s="728">
        <f>IF('Форма 1.2 | Т-гор.вода'!$CH$28="",1,0)</f>
        <v>0</v>
      </c>
    </row>
    <row r="157" spans="1:1">
      <c r="A157" s="728">
        <f>IF('Форма 1.2 | Т-гор.вода'!$CI$28="",1,0)</f>
        <v>0</v>
      </c>
    </row>
    <row r="158" spans="1:1">
      <c r="A158" s="728">
        <f>IF('Форма 1.2 | Т-гор.вода'!$CJ$28="",1,0)</f>
        <v>0</v>
      </c>
    </row>
    <row r="159" spans="1:1">
      <c r="A159" s="728">
        <f>IF('Форма 1.2 | Т-гор.вода'!$CQ$28="",1,0)</f>
        <v>0</v>
      </c>
    </row>
    <row r="160" spans="1:1">
      <c r="A160" s="728">
        <f>IF('Форма 1.2 | Т-гор.вода'!$CS$28="",1,0)</f>
        <v>0</v>
      </c>
    </row>
    <row r="161" spans="1:1">
      <c r="A161" s="728">
        <f>IF('Форма 1.2 | Т-гор.вода'!$CV$28="",1,0)</f>
        <v>0</v>
      </c>
    </row>
    <row r="162" spans="1:1">
      <c r="A162" s="728">
        <f>IF('Форма 1.2 | Т-гор.вода'!$CW$28="",1,0)</f>
        <v>0</v>
      </c>
    </row>
    <row r="163" spans="1:1">
      <c r="A163" s="728">
        <f>IF('Форма 1.2 | Т-гор.вода'!$CX$28="",1,0)</f>
        <v>0</v>
      </c>
    </row>
    <row r="164" spans="1:1">
      <c r="A164" s="728">
        <f>IF('Форма 1.2 | Т-гор.вода'!$DE$28="",1,0)</f>
        <v>0</v>
      </c>
    </row>
    <row r="165" spans="1:1">
      <c r="A165" s="728">
        <f>IF('Форма 1.2 | Т-гор.вода'!$DG$28="",1,0)</f>
        <v>0</v>
      </c>
    </row>
    <row r="166" spans="1:1">
      <c r="A166" s="728">
        <f>IF('Форма 1.2 | Т-гор.вода'!$DJ$28="",1,0)</f>
        <v>0</v>
      </c>
    </row>
    <row r="167" spans="1:1">
      <c r="A167" s="728">
        <f>IF('Форма 1.2 | Т-гор.вода'!$DK$28="",1,0)</f>
        <v>0</v>
      </c>
    </row>
    <row r="168" spans="1:1">
      <c r="A168" s="728">
        <f>IF('Форма 1.2 | Т-гор.вода'!$DL$28="",1,0)</f>
        <v>0</v>
      </c>
    </row>
    <row r="169" spans="1:1">
      <c r="A169" s="728">
        <f>IF('Форма 1.2 | Т-гор.вода'!$DS$28="",1,0)</f>
        <v>0</v>
      </c>
    </row>
    <row r="170" spans="1:1">
      <c r="A170" s="728">
        <f>IF('Форма 1.2 | Т-гор.вода'!$DU$28="",1,0)</f>
        <v>0</v>
      </c>
    </row>
    <row r="171" spans="1:1">
      <c r="A171" s="728">
        <f>IF('Форма 1.2 | Т-гор.вода'!$DX$28="",1,0)</f>
        <v>0</v>
      </c>
    </row>
    <row r="172" spans="1:1">
      <c r="A172" s="728">
        <f>IF('Форма 1.2 | Т-гор.вода'!$DY$28="",1,0)</f>
        <v>0</v>
      </c>
    </row>
    <row r="173" spans="1:1">
      <c r="A173" s="728">
        <f>IF('Форма 1.2 | Т-гор.вода'!$DZ$28="",1,0)</f>
        <v>0</v>
      </c>
    </row>
    <row r="174" spans="1:1">
      <c r="A174" s="728">
        <f>IF('Форма 1.2 | Т-гор.вода'!$EG$28="",1,0)</f>
        <v>0</v>
      </c>
    </row>
    <row r="175" spans="1:1">
      <c r="A175" s="728">
        <f>IF('Форма 1.2 | Т-гор.вода'!$EI$28="",1,0)</f>
        <v>0</v>
      </c>
    </row>
    <row r="176" spans="1:1">
      <c r="A176" s="728">
        <f>IF('Форма 1.2 | Т-гор.вода'!$EL$28="",1,0)</f>
        <v>0</v>
      </c>
    </row>
    <row r="177" spans="1:1">
      <c r="A177" s="728">
        <f>IF('Форма 1.2 | Т-гор.вода'!$EM$28="",1,0)</f>
        <v>0</v>
      </c>
    </row>
    <row r="178" spans="1:1">
      <c r="A178" s="728">
        <f>IF('Форма 1.2 | Т-гор.вода'!$EN$28="",1,0)</f>
        <v>0</v>
      </c>
    </row>
    <row r="179" spans="1:1">
      <c r="A179" s="728">
        <f>IF('Форма 1.2 | Т-гор.вода'!$EU$28="",1,0)</f>
        <v>0</v>
      </c>
    </row>
    <row r="180" spans="1:1">
      <c r="A180" s="728">
        <f>IF('Форма 1.2 | Т-гор.вода'!$EW$28="",1,0)</f>
        <v>0</v>
      </c>
    </row>
    <row r="181" spans="1:1">
      <c r="A181" s="728">
        <f>IF('Форма 1.2 | Т-гор.вода'!$Z$28="",1,0)</f>
        <v>0</v>
      </c>
    </row>
    <row r="182" spans="1:1">
      <c r="A182" s="728">
        <f>IF('Форма 1.2 | Т-гор.вода'!$AB$28="",1,0)</f>
        <v>0</v>
      </c>
    </row>
    <row r="183" spans="1:1">
      <c r="A183" s="728">
        <f>IF('Форма 1.2 | Т-гор.вода'!$AN$28="",1,0)</f>
        <v>0</v>
      </c>
    </row>
    <row r="184" spans="1:1">
      <c r="A184" s="728">
        <f>IF('Форма 1.2 | Т-гор.вода'!$AP$28="",1,0)</f>
        <v>0</v>
      </c>
    </row>
    <row r="185" spans="1:1">
      <c r="A185" s="728">
        <f>IF('Форма 1.2 | Т-гор.вода'!$BB$28="",1,0)</f>
        <v>0</v>
      </c>
    </row>
    <row r="186" spans="1:1">
      <c r="A186" s="728">
        <f>IF('Форма 1.2 | Т-гор.вода'!$BD$28="",1,0)</f>
        <v>0</v>
      </c>
    </row>
    <row r="187" spans="1:1">
      <c r="A187" s="728">
        <f>IF('Форма 1.2 | Т-гор.вода'!$BP$28="",1,0)</f>
        <v>0</v>
      </c>
    </row>
    <row r="188" spans="1:1">
      <c r="A188" s="728">
        <f>IF('Форма 1.2 | Т-гор.вода'!$BR$28="",1,0)</f>
        <v>0</v>
      </c>
    </row>
    <row r="189" spans="1:1">
      <c r="A189" s="728">
        <f>IF('Форма 1.2 | Т-гор.вода'!$CD$28="",1,0)</f>
        <v>0</v>
      </c>
    </row>
    <row r="190" spans="1:1">
      <c r="A190" s="728">
        <f>IF('Форма 1.2 | Т-гор.вода'!$CF$28="",1,0)</f>
        <v>0</v>
      </c>
    </row>
    <row r="191" spans="1:1">
      <c r="A191" s="728">
        <f>IF('Форма 1.2 | Т-гор.вода'!$CR$28="",1,0)</f>
        <v>0</v>
      </c>
    </row>
    <row r="192" spans="1:1">
      <c r="A192" s="728">
        <f>IF('Форма 1.2 | Т-гор.вода'!$CT$28="",1,0)</f>
        <v>0</v>
      </c>
    </row>
    <row r="193" spans="1:1">
      <c r="A193" s="728">
        <f>IF('Форма 1.2 | Т-гор.вода'!$DF$28="",1,0)</f>
        <v>0</v>
      </c>
    </row>
    <row r="194" spans="1:1">
      <c r="A194" s="728">
        <f>IF('Форма 1.2 | Т-гор.вода'!$DH$28="",1,0)</f>
        <v>0</v>
      </c>
    </row>
    <row r="195" spans="1:1">
      <c r="A195" s="728">
        <f>IF('Форма 1.2 | Т-гор.вода'!$DT$28="",1,0)</f>
        <v>0</v>
      </c>
    </row>
    <row r="196" spans="1:1">
      <c r="A196" s="728">
        <f>IF('Форма 1.2 | Т-гор.вода'!$DV$28="",1,0)</f>
        <v>0</v>
      </c>
    </row>
    <row r="197" spans="1:1">
      <c r="A197" s="728">
        <f>IF('Форма 1.2 | Т-гор.вода'!$EH$28="",1,0)</f>
        <v>0</v>
      </c>
    </row>
    <row r="198" spans="1:1">
      <c r="A198" s="728">
        <f>IF('Форма 1.2 | Т-гор.вода'!$EJ$28="",1,0)</f>
        <v>0</v>
      </c>
    </row>
    <row r="199" spans="1:1">
      <c r="A199" s="728">
        <f>IF('Форма 1.2 | Т-гор.вода'!$EV$28="",1,0)</f>
        <v>0</v>
      </c>
    </row>
    <row r="200" spans="1:1">
      <c r="A200" s="728">
        <f>IF('Форма 1.2 | Т-гор.вода'!$EX$28="",1,0)</f>
        <v>0</v>
      </c>
    </row>
    <row r="201" spans="1:1">
      <c r="A201" s="748">
        <f>IF('Форма 1.2 | Т-гор.вода'!$Q$28="",1,0)</f>
        <v>0</v>
      </c>
    </row>
    <row r="202" spans="1:1">
      <c r="A202" s="748">
        <f>IF('Форма 1.2 | Т-гор.вода'!$R$28="",1,0)</f>
        <v>0</v>
      </c>
    </row>
    <row r="203" spans="1:1">
      <c r="A203" s="748">
        <f>IF('Форма 1.2 | Т-гор.вода'!$P$28="",1,0)</f>
        <v>0</v>
      </c>
    </row>
    <row r="204" spans="1:1">
      <c r="A204" s="748">
        <f>IF('Форма 1.2 | Т-гор.вода'!$O$32="",1,0)</f>
        <v>0</v>
      </c>
    </row>
    <row r="205" spans="1:1">
      <c r="A205" s="748">
        <f>IF('Форма 1.2 | Т-гор.вода'!$Y$33="",1,0)</f>
        <v>0</v>
      </c>
    </row>
    <row r="206" spans="1:1">
      <c r="A206" s="748">
        <f>IF('Форма 1.2 | Т-гор.вода'!$AA$33="",1,0)</f>
        <v>0</v>
      </c>
    </row>
    <row r="207" spans="1:1">
      <c r="A207" s="748">
        <f>IF('Форма 1.2 | Т-гор.вода'!$AD$33="",1,0)</f>
        <v>0</v>
      </c>
    </row>
    <row r="208" spans="1:1">
      <c r="A208" s="748">
        <f>IF('Форма 1.2 | Т-гор.вода'!$AE$33="",1,0)</f>
        <v>0</v>
      </c>
    </row>
    <row r="209" spans="1:1">
      <c r="A209" s="748">
        <f>IF('Форма 1.2 | Т-гор.вода'!$AF$33="",1,0)</f>
        <v>0</v>
      </c>
    </row>
    <row r="210" spans="1:1">
      <c r="A210" s="748">
        <f>IF('Форма 1.2 | Т-гор.вода'!$AM$33="",1,0)</f>
        <v>0</v>
      </c>
    </row>
    <row r="211" spans="1:1">
      <c r="A211" s="748">
        <f>IF('Форма 1.2 | Т-гор.вода'!$AO$33="",1,0)</f>
        <v>0</v>
      </c>
    </row>
    <row r="212" spans="1:1">
      <c r="A212" s="748">
        <f>IF('Форма 1.2 | Т-гор.вода'!$AR$33="",1,0)</f>
        <v>0</v>
      </c>
    </row>
    <row r="213" spans="1:1">
      <c r="A213" s="748">
        <f>IF('Форма 1.2 | Т-гор.вода'!$AS$33="",1,0)</f>
        <v>0</v>
      </c>
    </row>
    <row r="214" spans="1:1">
      <c r="A214" s="748">
        <f>IF('Форма 1.2 | Т-гор.вода'!$AT$33="",1,0)</f>
        <v>0</v>
      </c>
    </row>
    <row r="215" spans="1:1">
      <c r="A215" s="748">
        <f>IF('Форма 1.2 | Т-гор.вода'!$BA$33="",1,0)</f>
        <v>0</v>
      </c>
    </row>
    <row r="216" spans="1:1">
      <c r="A216" s="748">
        <f>IF('Форма 1.2 | Т-гор.вода'!$BC$33="",1,0)</f>
        <v>0</v>
      </c>
    </row>
    <row r="217" spans="1:1">
      <c r="A217" s="748">
        <f>IF('Форма 1.2 | Т-гор.вода'!$BF$33="",1,0)</f>
        <v>0</v>
      </c>
    </row>
    <row r="218" spans="1:1">
      <c r="A218" s="748">
        <f>IF('Форма 1.2 | Т-гор.вода'!$BG$33="",1,0)</f>
        <v>0</v>
      </c>
    </row>
    <row r="219" spans="1:1">
      <c r="A219" s="748">
        <f>IF('Форма 1.2 | Т-гор.вода'!$BH$33="",1,0)</f>
        <v>0</v>
      </c>
    </row>
    <row r="220" spans="1:1">
      <c r="A220" s="748">
        <f>IF('Форма 1.2 | Т-гор.вода'!$BO$33="",1,0)</f>
        <v>0</v>
      </c>
    </row>
    <row r="221" spans="1:1">
      <c r="A221" s="748">
        <f>IF('Форма 1.2 | Т-гор.вода'!$BQ$33="",1,0)</f>
        <v>0</v>
      </c>
    </row>
    <row r="222" spans="1:1">
      <c r="A222" s="748">
        <f>IF('Форма 1.2 | Т-гор.вода'!$BT$33="",1,0)</f>
        <v>0</v>
      </c>
    </row>
    <row r="223" spans="1:1">
      <c r="A223" s="748">
        <f>IF('Форма 1.2 | Т-гор.вода'!$BU$33="",1,0)</f>
        <v>0</v>
      </c>
    </row>
    <row r="224" spans="1:1">
      <c r="A224" s="748">
        <f>IF('Форма 1.2 | Т-гор.вода'!$BV$33="",1,0)</f>
        <v>0</v>
      </c>
    </row>
    <row r="225" spans="1:1">
      <c r="A225" s="748">
        <f>IF('Форма 1.2 | Т-гор.вода'!$CC$33="",1,0)</f>
        <v>0</v>
      </c>
    </row>
    <row r="226" spans="1:1">
      <c r="A226" s="748">
        <f>IF('Форма 1.2 | Т-гор.вода'!$CE$33="",1,0)</f>
        <v>0</v>
      </c>
    </row>
    <row r="227" spans="1:1">
      <c r="A227" s="748">
        <f>IF('Форма 1.2 | Т-гор.вода'!$CH$33="",1,0)</f>
        <v>0</v>
      </c>
    </row>
    <row r="228" spans="1:1">
      <c r="A228" s="748">
        <f>IF('Форма 1.2 | Т-гор.вода'!$CI$33="",1,0)</f>
        <v>0</v>
      </c>
    </row>
    <row r="229" spans="1:1">
      <c r="A229" s="748">
        <f>IF('Форма 1.2 | Т-гор.вода'!$CJ$33="",1,0)</f>
        <v>0</v>
      </c>
    </row>
    <row r="230" spans="1:1">
      <c r="A230" s="748">
        <f>IF('Форма 1.2 | Т-гор.вода'!$CQ$33="",1,0)</f>
        <v>0</v>
      </c>
    </row>
    <row r="231" spans="1:1">
      <c r="A231" s="748">
        <f>IF('Форма 1.2 | Т-гор.вода'!$CS$33="",1,0)</f>
        <v>0</v>
      </c>
    </row>
    <row r="232" spans="1:1">
      <c r="A232" s="748">
        <f>IF('Форма 1.2 | Т-гор.вода'!$CV$33="",1,0)</f>
        <v>0</v>
      </c>
    </row>
    <row r="233" spans="1:1">
      <c r="A233" s="748">
        <f>IF('Форма 1.2 | Т-гор.вода'!$CW$33="",1,0)</f>
        <v>0</v>
      </c>
    </row>
    <row r="234" spans="1:1">
      <c r="A234" s="748">
        <f>IF('Форма 1.2 | Т-гор.вода'!$CX$33="",1,0)</f>
        <v>0</v>
      </c>
    </row>
    <row r="235" spans="1:1">
      <c r="A235" s="748">
        <f>IF('Форма 1.2 | Т-гор.вода'!$DE$33="",1,0)</f>
        <v>0</v>
      </c>
    </row>
    <row r="236" spans="1:1">
      <c r="A236" s="748">
        <f>IF('Форма 1.2 | Т-гор.вода'!$DG$33="",1,0)</f>
        <v>0</v>
      </c>
    </row>
    <row r="237" spans="1:1">
      <c r="A237" s="748">
        <f>IF('Форма 1.2 | Т-гор.вода'!$DJ$33="",1,0)</f>
        <v>0</v>
      </c>
    </row>
    <row r="238" spans="1:1">
      <c r="A238" s="748">
        <f>IF('Форма 1.2 | Т-гор.вода'!$DK$33="",1,0)</f>
        <v>0</v>
      </c>
    </row>
    <row r="239" spans="1:1">
      <c r="A239" s="748">
        <f>IF('Форма 1.2 | Т-гор.вода'!$DL$33="",1,0)</f>
        <v>0</v>
      </c>
    </row>
    <row r="240" spans="1:1">
      <c r="A240" s="748">
        <f>IF('Форма 1.2 | Т-гор.вода'!$DS$33="",1,0)</f>
        <v>0</v>
      </c>
    </row>
    <row r="241" spans="1:1">
      <c r="A241" s="748">
        <f>IF('Форма 1.2 | Т-гор.вода'!$DU$33="",1,0)</f>
        <v>0</v>
      </c>
    </row>
    <row r="242" spans="1:1">
      <c r="A242" s="748">
        <f>IF('Форма 1.2 | Т-гор.вода'!$DX$33="",1,0)</f>
        <v>0</v>
      </c>
    </row>
    <row r="243" spans="1:1">
      <c r="A243" s="748">
        <f>IF('Форма 1.2 | Т-гор.вода'!$DY$33="",1,0)</f>
        <v>0</v>
      </c>
    </row>
    <row r="244" spans="1:1">
      <c r="A244" s="748">
        <f>IF('Форма 1.2 | Т-гор.вода'!$DZ$33="",1,0)</f>
        <v>0</v>
      </c>
    </row>
    <row r="245" spans="1:1">
      <c r="A245" s="748">
        <f>IF('Форма 1.2 | Т-гор.вода'!$EG$33="",1,0)</f>
        <v>0</v>
      </c>
    </row>
    <row r="246" spans="1:1">
      <c r="A246" s="748">
        <f>IF('Форма 1.2 | Т-гор.вода'!$EI$33="",1,0)</f>
        <v>0</v>
      </c>
    </row>
    <row r="247" spans="1:1">
      <c r="A247" s="748">
        <f>IF('Форма 1.2 | Т-гор.вода'!$EL$33="",1,0)</f>
        <v>0</v>
      </c>
    </row>
    <row r="248" spans="1:1">
      <c r="A248" s="748">
        <f>IF('Форма 1.2 | Т-гор.вода'!$EM$33="",1,0)</f>
        <v>0</v>
      </c>
    </row>
    <row r="249" spans="1:1">
      <c r="A249" s="748">
        <f>IF('Форма 1.2 | Т-гор.вода'!$EN$33="",1,0)</f>
        <v>0</v>
      </c>
    </row>
    <row r="250" spans="1:1">
      <c r="A250" s="748">
        <f>IF('Форма 1.2 | Т-гор.вода'!$EU$33="",1,0)</f>
        <v>0</v>
      </c>
    </row>
    <row r="251" spans="1:1">
      <c r="A251" s="748">
        <f>IF('Форма 1.2 | Т-гор.вода'!$EW$33="",1,0)</f>
        <v>0</v>
      </c>
    </row>
    <row r="252" spans="1:1">
      <c r="A252" s="748">
        <f>IF('Форма 1.2 | Т-гор.вода'!$Z$33="",1,0)</f>
        <v>0</v>
      </c>
    </row>
    <row r="253" spans="1:1">
      <c r="A253" s="748">
        <f>IF('Форма 1.2 | Т-гор.вода'!$AB$33="",1,0)</f>
        <v>0</v>
      </c>
    </row>
    <row r="254" spans="1:1">
      <c r="A254" s="748">
        <f>IF('Форма 1.2 | Т-гор.вода'!$AN$33="",1,0)</f>
        <v>0</v>
      </c>
    </row>
    <row r="255" spans="1:1">
      <c r="A255" s="748">
        <f>IF('Форма 1.2 | Т-гор.вода'!$AP$33="",1,0)</f>
        <v>0</v>
      </c>
    </row>
    <row r="256" spans="1:1">
      <c r="A256" s="748">
        <f>IF('Форма 1.2 | Т-гор.вода'!$BB$33="",1,0)</f>
        <v>0</v>
      </c>
    </row>
    <row r="257" spans="1:1">
      <c r="A257" s="748">
        <f>IF('Форма 1.2 | Т-гор.вода'!$BD$33="",1,0)</f>
        <v>0</v>
      </c>
    </row>
    <row r="258" spans="1:1">
      <c r="A258" s="748">
        <f>IF('Форма 1.2 | Т-гор.вода'!$BP$33="",1,0)</f>
        <v>0</v>
      </c>
    </row>
    <row r="259" spans="1:1">
      <c r="A259" s="748">
        <f>IF('Форма 1.2 | Т-гор.вода'!$BR$33="",1,0)</f>
        <v>0</v>
      </c>
    </row>
    <row r="260" spans="1:1">
      <c r="A260" s="748">
        <f>IF('Форма 1.2 | Т-гор.вода'!$CD$33="",1,0)</f>
        <v>0</v>
      </c>
    </row>
    <row r="261" spans="1:1">
      <c r="A261" s="748">
        <f>IF('Форма 1.2 | Т-гор.вода'!$CF$33="",1,0)</f>
        <v>0</v>
      </c>
    </row>
    <row r="262" spans="1:1">
      <c r="A262" s="748">
        <f>IF('Форма 1.2 | Т-гор.вода'!$CR$33="",1,0)</f>
        <v>0</v>
      </c>
    </row>
    <row r="263" spans="1:1">
      <c r="A263" s="748">
        <f>IF('Форма 1.2 | Т-гор.вода'!$CT$33="",1,0)</f>
        <v>0</v>
      </c>
    </row>
    <row r="264" spans="1:1">
      <c r="A264" s="748">
        <f>IF('Форма 1.2 | Т-гор.вода'!$DF$33="",1,0)</f>
        <v>0</v>
      </c>
    </row>
    <row r="265" spans="1:1">
      <c r="A265" s="748">
        <f>IF('Форма 1.2 | Т-гор.вода'!$DH$33="",1,0)</f>
        <v>0</v>
      </c>
    </row>
    <row r="266" spans="1:1">
      <c r="A266" s="748">
        <f>IF('Форма 1.2 | Т-гор.вода'!$DT$33="",1,0)</f>
        <v>0</v>
      </c>
    </row>
    <row r="267" spans="1:1">
      <c r="A267" s="748">
        <f>IF('Форма 1.2 | Т-гор.вода'!$DV$33="",1,0)</f>
        <v>0</v>
      </c>
    </row>
    <row r="268" spans="1:1">
      <c r="A268" s="748">
        <f>IF('Форма 1.2 | Т-гор.вода'!$EH$33="",1,0)</f>
        <v>0</v>
      </c>
    </row>
    <row r="269" spans="1:1">
      <c r="A269" s="748">
        <f>IF('Форма 1.2 | Т-гор.вода'!$EJ$33="",1,0)</f>
        <v>0</v>
      </c>
    </row>
    <row r="270" spans="1:1">
      <c r="A270" s="748">
        <f>IF('Форма 1.2 | Т-гор.вода'!$EV$33="",1,0)</f>
        <v>0</v>
      </c>
    </row>
    <row r="271" spans="1:1">
      <c r="A271" s="748">
        <f>IF('Форма 1.2 | Т-гор.вода'!$EX$33="",1,0)</f>
        <v>0</v>
      </c>
    </row>
    <row r="272" spans="1:1">
      <c r="A272" s="748">
        <f>IF('Форма 1.2 | Т-гор.вода'!$Q$33="",1,0)</f>
        <v>0</v>
      </c>
    </row>
    <row r="273" spans="1:1">
      <c r="A273" s="748">
        <f>IF('Форма 1.2 | Т-гор.вода'!$R$33="",1,0)</f>
        <v>0</v>
      </c>
    </row>
    <row r="274" spans="1:1">
      <c r="A274" s="748">
        <f>IF('Форма 1.2 | Т-гор.вода'!$P$33="",1,0)</f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57"/>
  </cols>
  <sheetData>
    <row r="1" spans="1:3">
      <c r="A1" s="757" t="s">
        <v>534</v>
      </c>
      <c r="B1" s="757" t="s">
        <v>535</v>
      </c>
      <c r="C1" s="757" t="s">
        <v>66</v>
      </c>
    </row>
    <row r="2" spans="1:3">
      <c r="A2" s="757">
        <v>4189678</v>
      </c>
      <c r="B2" s="757" t="s">
        <v>916</v>
      </c>
      <c r="C2" s="757" t="s">
        <v>917</v>
      </c>
    </row>
    <row r="3" spans="1:3">
      <c r="A3" s="757">
        <v>4190415</v>
      </c>
      <c r="B3" s="757" t="s">
        <v>918</v>
      </c>
      <c r="C3" s="757" t="s">
        <v>917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30"/>
    <col min="2" max="2" width="66" style="330" customWidth="1"/>
    <col min="3" max="16384" width="9.140625" style="330"/>
  </cols>
  <sheetData>
    <row r="3" spans="2:2">
      <c r="B3" s="442" t="s">
        <v>1205</v>
      </c>
    </row>
    <row r="4" spans="2:2">
      <c r="B4" s="442" t="s">
        <v>538</v>
      </c>
    </row>
    <row r="5" spans="2:2">
      <c r="B5" s="442" t="s">
        <v>539</v>
      </c>
    </row>
    <row r="6" spans="2:2">
      <c r="B6" s="442" t="s">
        <v>540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66"/>
    <col min="2" max="16384" width="9.140625" style="21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00" customWidth="1"/>
    <col min="2" max="16384" width="9.140625" style="300"/>
  </cols>
  <sheetData>
    <row r="1" spans="1:5">
      <c r="A1" s="301" t="s">
        <v>408</v>
      </c>
      <c r="B1" s="301" t="s">
        <v>409</v>
      </c>
      <c r="C1" s="301"/>
      <c r="D1" s="301"/>
      <c r="E1" s="301"/>
    </row>
    <row r="2" spans="1:5">
      <c r="A2" s="301"/>
      <c r="B2" s="301"/>
      <c r="C2" s="301"/>
      <c r="D2" s="301"/>
      <c r="E2" s="301"/>
    </row>
    <row r="3" spans="1:5">
      <c r="A3" s="301"/>
      <c r="B3" s="301"/>
      <c r="C3" s="301"/>
      <c r="D3" s="301"/>
      <c r="E3" s="301"/>
    </row>
    <row r="4" spans="1:5">
      <c r="A4" s="301"/>
      <c r="B4" s="301"/>
      <c r="C4" s="301"/>
      <c r="D4" s="301"/>
      <c r="E4" s="301"/>
    </row>
    <row r="5" spans="1:5">
      <c r="A5" s="301"/>
      <c r="B5" s="301"/>
      <c r="C5" s="301"/>
      <c r="D5" s="301"/>
      <c r="E5" s="301"/>
    </row>
    <row r="6" spans="1:5">
      <c r="A6" s="301"/>
      <c r="B6" s="301"/>
      <c r="C6" s="301"/>
      <c r="D6" s="301"/>
      <c r="E6" s="301"/>
    </row>
    <row r="7" spans="1:5">
      <c r="A7" s="301"/>
      <c r="B7" s="301"/>
      <c r="C7" s="301"/>
      <c r="D7" s="301"/>
      <c r="E7" s="301"/>
    </row>
    <row r="8" spans="1:5">
      <c r="A8" s="301"/>
      <c r="B8" s="301"/>
      <c r="C8" s="301"/>
      <c r="D8" s="301"/>
      <c r="E8" s="301"/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57"/>
    <col min="2" max="2" width="65.28515625" style="757" customWidth="1"/>
    <col min="3" max="3" width="41" style="757" customWidth="1"/>
    <col min="4" max="16384" width="9.140625" style="757"/>
  </cols>
  <sheetData>
    <row r="1" spans="1:2">
      <c r="A1" s="757" t="s">
        <v>317</v>
      </c>
      <c r="B1" s="757" t="s">
        <v>318</v>
      </c>
    </row>
    <row r="2" spans="1:2">
      <c r="A2" s="757">
        <v>4213767</v>
      </c>
      <c r="B2" s="757" t="s">
        <v>641</v>
      </c>
    </row>
    <row r="3" spans="1:2">
      <c r="A3" s="757">
        <v>4213768</v>
      </c>
      <c r="B3" s="757" t="s">
        <v>640</v>
      </c>
    </row>
    <row r="4" spans="1:2">
      <c r="A4" s="757">
        <v>4213769</v>
      </c>
      <c r="B4" s="757" t="s">
        <v>643</v>
      </c>
    </row>
    <row r="5" spans="1:2">
      <c r="A5" s="757">
        <v>4213770</v>
      </c>
      <c r="B5" s="757" t="s">
        <v>642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57"/>
    <col min="2" max="2" width="65.28515625" style="757" customWidth="1"/>
    <col min="3" max="3" width="41" style="757" customWidth="1"/>
    <col min="4" max="16384" width="9.140625" style="757"/>
  </cols>
  <sheetData>
    <row r="1" spans="1:2">
      <c r="A1" s="757" t="s">
        <v>317</v>
      </c>
      <c r="B1" s="757" t="s">
        <v>319</v>
      </c>
    </row>
    <row r="2" spans="1:2">
      <c r="A2" s="757">
        <v>4189706</v>
      </c>
      <c r="B2" s="757" t="s">
        <v>913</v>
      </c>
    </row>
    <row r="3" spans="1:2">
      <c r="A3" s="757">
        <v>4189705</v>
      </c>
      <c r="B3" s="757" t="s">
        <v>914</v>
      </c>
    </row>
    <row r="4" spans="1:2">
      <c r="A4" s="757">
        <v>4189707</v>
      </c>
      <c r="B4" s="757" t="s">
        <v>915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04"/>
  </cols>
  <sheetData>
    <row r="1" spans="1:1">
      <c r="A1" s="52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00">
    <tabColor rgb="FFCCCCFF"/>
  </sheetPr>
  <dimension ref="A1:L52"/>
  <sheetViews>
    <sheetView showGridLines="0" topLeftCell="D1" zoomScaleNormal="100" workbookViewId="0">
      <selection activeCell="J34" sqref="J34"/>
    </sheetView>
  </sheetViews>
  <sheetFormatPr defaultRowHeight="11.25"/>
  <cols>
    <col min="1" max="1" width="10.7109375" style="244" hidden="1" customWidth="1"/>
    <col min="2" max="2" width="10.7109375" style="63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3"/>
    <col min="10" max="10" width="30" style="22" customWidth="1"/>
    <col min="11" max="16384" width="9.140625" style="22"/>
  </cols>
  <sheetData>
    <row r="1" spans="1:12" s="476" customFormat="1" ht="3" customHeight="1">
      <c r="A1" s="474"/>
      <c r="B1" s="475"/>
      <c r="F1" s="476">
        <v>26361237</v>
      </c>
      <c r="G1" s="477"/>
      <c r="I1" s="477"/>
    </row>
    <row r="2" spans="1:12" s="17" customFormat="1" ht="14.25">
      <c r="A2" s="243"/>
      <c r="B2" s="63"/>
      <c r="E2" s="482" t="str">
        <f>"Код шаблона: " &amp; GetCode()</f>
        <v>Код шаблона: FAS.JKH.OPEN.INFO.PRICE.GVS</v>
      </c>
      <c r="F2" s="552"/>
      <c r="G2" s="481"/>
      <c r="H2" s="481"/>
      <c r="I2" s="481"/>
      <c r="J2" s="481"/>
      <c r="K2" s="481"/>
      <c r="L2" s="481"/>
    </row>
    <row r="3" spans="1:12" ht="14.25">
      <c r="E3" s="483" t="str">
        <f>"Версия " &amp; GetVersion()</f>
        <v>Версия 1.0.2</v>
      </c>
      <c r="F3" s="552"/>
      <c r="G3" s="42"/>
      <c r="H3" s="42"/>
      <c r="I3" s="42"/>
      <c r="J3" s="42"/>
      <c r="K3" s="42"/>
      <c r="L3" s="332"/>
    </row>
    <row r="4" spans="1:12" s="461" customFormat="1" ht="6">
      <c r="A4" s="455"/>
      <c r="B4" s="456"/>
      <c r="C4" s="457"/>
      <c r="D4" s="458"/>
      <c r="E4" s="478"/>
      <c r="F4" s="479"/>
      <c r="G4" s="480"/>
      <c r="I4" s="462"/>
    </row>
    <row r="5" spans="1:12" ht="22.5">
      <c r="D5" s="23"/>
      <c r="E5" s="758" t="s">
        <v>620</v>
      </c>
      <c r="F5" s="759"/>
      <c r="G5" s="544"/>
      <c r="J5" s="387"/>
    </row>
    <row r="6" spans="1:12" s="461" customFormat="1" ht="6">
      <c r="A6" s="455"/>
      <c r="B6" s="456"/>
      <c r="C6" s="457"/>
      <c r="D6" s="458"/>
      <c r="E6" s="463"/>
      <c r="F6" s="464"/>
      <c r="G6" s="465"/>
      <c r="I6" s="462"/>
    </row>
    <row r="7" spans="1:12" ht="27">
      <c r="D7" s="23"/>
      <c r="E7" s="24" t="s">
        <v>53</v>
      </c>
      <c r="F7" s="413" t="s">
        <v>166</v>
      </c>
      <c r="G7" s="473"/>
    </row>
    <row r="8" spans="1:12" s="461" customFormat="1" ht="6">
      <c r="A8" s="455"/>
      <c r="B8" s="456"/>
      <c r="C8" s="457"/>
      <c r="D8" s="458"/>
      <c r="E8" s="459"/>
      <c r="F8" s="460"/>
      <c r="G8" s="458"/>
      <c r="I8" s="462"/>
    </row>
    <row r="9" spans="1:12" ht="27">
      <c r="D9" s="23"/>
      <c r="E9" s="24" t="s">
        <v>493</v>
      </c>
      <c r="F9" s="436" t="s">
        <v>84</v>
      </c>
      <c r="G9" s="472"/>
    </row>
    <row r="10" spans="1:12" s="461" customFormat="1" ht="6">
      <c r="A10" s="466"/>
      <c r="B10" s="456"/>
      <c r="C10" s="457"/>
      <c r="D10" s="467"/>
      <c r="E10" s="463"/>
      <c r="F10" s="468"/>
      <c r="G10" s="469"/>
      <c r="I10" s="462"/>
    </row>
    <row r="11" spans="1:12" ht="27">
      <c r="A11" s="246"/>
      <c r="D11" s="23"/>
      <c r="E11" s="54" t="s">
        <v>491</v>
      </c>
      <c r="F11" s="751" t="s">
        <v>1188</v>
      </c>
      <c r="G11" s="470"/>
    </row>
    <row r="12" spans="1:12" ht="27">
      <c r="D12" s="23"/>
      <c r="E12" s="54" t="s">
        <v>492</v>
      </c>
      <c r="F12" s="751" t="s">
        <v>1189</v>
      </c>
      <c r="G12" s="472"/>
    </row>
    <row r="13" spans="1:12" s="461" customFormat="1" ht="6">
      <c r="A13" s="466"/>
      <c r="B13" s="456"/>
      <c r="C13" s="457"/>
      <c r="D13" s="467"/>
      <c r="E13" s="463"/>
      <c r="F13" s="468"/>
      <c r="G13" s="469"/>
      <c r="I13" s="462"/>
    </row>
    <row r="14" spans="1:12" ht="27">
      <c r="D14" s="23"/>
      <c r="E14" s="54" t="s">
        <v>362</v>
      </c>
      <c r="F14" s="414" t="s">
        <v>44</v>
      </c>
      <c r="G14" s="472"/>
    </row>
    <row r="15" spans="1:12" ht="27">
      <c r="D15" s="23"/>
      <c r="E15" s="54" t="s">
        <v>286</v>
      </c>
      <c r="F15" s="415" t="s">
        <v>1190</v>
      </c>
      <c r="G15" s="472"/>
    </row>
    <row r="16" spans="1:12" ht="27">
      <c r="D16" s="23"/>
      <c r="E16" s="54" t="s">
        <v>656</v>
      </c>
      <c r="F16" s="415" t="s">
        <v>1191</v>
      </c>
      <c r="G16" s="472"/>
    </row>
    <row r="17" spans="1:9" ht="19.5">
      <c r="D17" s="23"/>
      <c r="E17" s="24"/>
      <c r="F17" s="555" t="s">
        <v>682</v>
      </c>
      <c r="G17" s="20"/>
    </row>
    <row r="18" spans="1:9" ht="27">
      <c r="D18" s="23"/>
      <c r="E18" s="54" t="s">
        <v>524</v>
      </c>
      <c r="F18" s="414" t="s">
        <v>1192</v>
      </c>
      <c r="G18" s="472"/>
    </row>
    <row r="19" spans="1:9" ht="27">
      <c r="D19" s="23"/>
      <c r="E19" s="54" t="s">
        <v>617</v>
      </c>
      <c r="F19" s="415" t="s">
        <v>1193</v>
      </c>
      <c r="G19" s="472"/>
    </row>
    <row r="20" spans="1:9" ht="27">
      <c r="D20" s="23"/>
      <c r="E20" s="54" t="s">
        <v>616</v>
      </c>
      <c r="F20" s="414" t="s">
        <v>1194</v>
      </c>
      <c r="G20" s="472"/>
    </row>
    <row r="21" spans="1:9" ht="56.25">
      <c r="D21" s="23"/>
      <c r="E21" s="54" t="s">
        <v>523</v>
      </c>
      <c r="F21" s="414" t="s">
        <v>1195</v>
      </c>
      <c r="G21" s="472"/>
    </row>
    <row r="22" spans="1:9" ht="19.5">
      <c r="D22" s="23"/>
      <c r="E22" s="24"/>
      <c r="F22" s="555" t="s">
        <v>683</v>
      </c>
      <c r="G22" s="20"/>
    </row>
    <row r="23" spans="1:9" ht="27">
      <c r="D23" s="23"/>
      <c r="E23" s="54" t="s">
        <v>688</v>
      </c>
      <c r="F23" s="414" t="s">
        <v>1192</v>
      </c>
      <c r="G23" s="472"/>
    </row>
    <row r="24" spans="1:9" ht="27">
      <c r="D24" s="23"/>
      <c r="E24" s="54" t="s">
        <v>685</v>
      </c>
      <c r="F24" s="415" t="s">
        <v>1190</v>
      </c>
      <c r="G24" s="472"/>
    </row>
    <row r="25" spans="1:9" ht="27">
      <c r="D25" s="23"/>
      <c r="E25" s="54" t="s">
        <v>684</v>
      </c>
      <c r="F25" s="414" t="s">
        <v>1196</v>
      </c>
      <c r="G25" s="472"/>
    </row>
    <row r="26" spans="1:9" ht="56.25">
      <c r="D26" s="23"/>
      <c r="E26" s="54" t="s">
        <v>523</v>
      </c>
      <c r="F26" s="414" t="s">
        <v>1197</v>
      </c>
      <c r="G26" s="472"/>
    </row>
    <row r="27" spans="1:9" s="461" customFormat="1" ht="35.1" customHeight="1">
      <c r="A27" s="466"/>
      <c r="B27" s="456"/>
      <c r="C27" s="457"/>
      <c r="D27" s="467"/>
      <c r="E27" s="463"/>
      <c r="F27" s="468"/>
      <c r="G27" s="469"/>
      <c r="I27" s="462"/>
    </row>
    <row r="28" spans="1:9" ht="27">
      <c r="D28" s="23"/>
      <c r="E28" s="54" t="s">
        <v>168</v>
      </c>
      <c r="F28" s="436" t="s">
        <v>84</v>
      </c>
      <c r="G28" s="472"/>
    </row>
    <row r="29" spans="1:9" ht="27">
      <c r="C29" s="27"/>
      <c r="D29" s="28"/>
      <c r="E29" s="29" t="s">
        <v>78</v>
      </c>
      <c r="F29" s="416" t="s">
        <v>964</v>
      </c>
      <c r="G29" s="471"/>
    </row>
    <row r="30" spans="1:9" ht="27" hidden="1">
      <c r="C30" s="27"/>
      <c r="D30" s="28"/>
      <c r="E30" s="50" t="s">
        <v>200</v>
      </c>
      <c r="F30" s="417"/>
      <c r="G30" s="471"/>
    </row>
    <row r="31" spans="1:9" ht="27">
      <c r="C31" s="27"/>
      <c r="D31" s="28"/>
      <c r="E31" s="29" t="s">
        <v>54</v>
      </c>
      <c r="F31" s="416" t="s">
        <v>965</v>
      </c>
      <c r="G31" s="471"/>
    </row>
    <row r="32" spans="1:9" ht="27">
      <c r="C32" s="27"/>
      <c r="D32" s="28"/>
      <c r="E32" s="29" t="s">
        <v>55</v>
      </c>
      <c r="F32" s="416" t="s">
        <v>966</v>
      </c>
      <c r="G32" s="471"/>
      <c r="H32" s="30"/>
    </row>
    <row r="33" spans="1:9" s="461" customFormat="1" ht="6">
      <c r="A33" s="466"/>
      <c r="B33" s="456"/>
      <c r="C33" s="457"/>
      <c r="D33" s="467"/>
      <c r="E33" s="463"/>
      <c r="F33" s="468"/>
      <c r="G33" s="469"/>
      <c r="I33" s="462"/>
    </row>
    <row r="34" spans="1:9" ht="27">
      <c r="A34" s="245"/>
      <c r="D34" s="25"/>
      <c r="E34" s="54" t="s">
        <v>231</v>
      </c>
      <c r="F34" s="418" t="s">
        <v>201</v>
      </c>
      <c r="G34" s="470"/>
    </row>
    <row r="35" spans="1:9" s="461" customFormat="1" ht="6">
      <c r="A35" s="455"/>
      <c r="B35" s="456"/>
      <c r="C35" s="457"/>
      <c r="D35" s="458"/>
      <c r="E35" s="459"/>
      <c r="F35" s="460"/>
      <c r="G35" s="458"/>
      <c r="I35" s="462"/>
    </row>
    <row r="36" spans="1:9" ht="27">
      <c r="B36" s="211"/>
      <c r="D36" s="23"/>
      <c r="E36" s="54" t="s">
        <v>621</v>
      </c>
      <c r="F36" s="436" t="s">
        <v>83</v>
      </c>
      <c r="G36" s="472"/>
      <c r="I36" s="18"/>
    </row>
    <row r="37" spans="1:9" s="461" customFormat="1" ht="6">
      <c r="A37" s="466"/>
      <c r="B37" s="456"/>
      <c r="C37" s="457"/>
      <c r="D37" s="467"/>
      <c r="E37" s="463"/>
      <c r="F37" s="468"/>
      <c r="G37" s="469"/>
      <c r="I37" s="462"/>
    </row>
    <row r="38" spans="1:9" ht="27">
      <c r="A38" s="247"/>
      <c r="B38" s="65"/>
      <c r="D38" s="32"/>
      <c r="E38" s="31" t="s">
        <v>568</v>
      </c>
      <c r="F38" s="414" t="s">
        <v>1198</v>
      </c>
      <c r="G38" s="470"/>
    </row>
    <row r="39" spans="1:9" ht="27">
      <c r="A39" s="247"/>
      <c r="B39" s="65"/>
      <c r="D39" s="32"/>
      <c r="E39" s="40" t="s">
        <v>569</v>
      </c>
      <c r="F39" s="414" t="s">
        <v>1199</v>
      </c>
      <c r="G39" s="470"/>
    </row>
    <row r="40" spans="1:9" ht="19.5">
      <c r="D40" s="23"/>
      <c r="E40" s="24"/>
      <c r="F40" s="555" t="s">
        <v>600</v>
      </c>
      <c r="G40" s="20"/>
    </row>
    <row r="41" spans="1:9" ht="27">
      <c r="A41" s="247"/>
      <c r="D41" s="20"/>
      <c r="E41" s="553" t="s">
        <v>86</v>
      </c>
      <c r="F41" s="559" t="s">
        <v>1200</v>
      </c>
      <c r="G41" s="470"/>
    </row>
    <row r="42" spans="1:9" ht="27">
      <c r="A42" s="247"/>
      <c r="B42" s="65"/>
      <c r="D42" s="32"/>
      <c r="E42" s="553" t="s">
        <v>87</v>
      </c>
      <c r="F42" s="559" t="s">
        <v>1201</v>
      </c>
      <c r="G42" s="470"/>
    </row>
    <row r="43" spans="1:9" ht="27">
      <c r="A43" s="247"/>
      <c r="B43" s="65"/>
      <c r="D43" s="32"/>
      <c r="E43" s="553" t="s">
        <v>601</v>
      </c>
      <c r="F43" s="559" t="s">
        <v>1202</v>
      </c>
      <c r="G43" s="470"/>
    </row>
    <row r="44" spans="1:9" ht="27">
      <c r="D44" s="23"/>
      <c r="E44" s="554" t="s">
        <v>602</v>
      </c>
      <c r="F44" s="559" t="s">
        <v>1203</v>
      </c>
      <c r="G44" s="472"/>
    </row>
    <row r="45" spans="1:9" ht="20.100000000000001" customHeight="1">
      <c r="A45" s="247"/>
      <c r="D45" s="20"/>
      <c r="F45" s="172"/>
      <c r="G45" s="26"/>
    </row>
    <row r="46" spans="1:9" ht="19.5">
      <c r="A46" s="247"/>
      <c r="B46" s="65"/>
      <c r="D46" s="32"/>
      <c r="E46" s="31"/>
      <c r="F46" s="173"/>
      <c r="G46" s="26"/>
    </row>
    <row r="47" spans="1:9" ht="19.5">
      <c r="A47" s="247"/>
      <c r="B47" s="65"/>
      <c r="D47" s="32"/>
      <c r="E47" s="31"/>
      <c r="F47" s="173"/>
      <c r="G47" s="26"/>
    </row>
    <row r="48" spans="1:9" ht="19.5">
      <c r="A48" s="247"/>
      <c r="B48" s="65"/>
      <c r="D48" s="32"/>
      <c r="E48" s="40"/>
      <c r="F48" s="173"/>
      <c r="G48" s="26"/>
    </row>
    <row r="49" spans="1:9" ht="19.5">
      <c r="A49" s="247"/>
      <c r="B49" s="65"/>
      <c r="D49" s="32"/>
      <c r="E49" s="31"/>
      <c r="F49" s="173"/>
      <c r="G49" s="26"/>
    </row>
    <row r="52" spans="1:9">
      <c r="E52" s="760"/>
      <c r="F52" s="760"/>
      <c r="G52" s="760"/>
      <c r="H52" s="760"/>
      <c r="I52" s="760"/>
    </row>
  </sheetData>
  <sheetProtection password="FA9C" sheet="1" objects="1" scenarios="1" formatColumns="0" formatRows="0"/>
  <dataConsolidate leftLabels="1" link="1"/>
  <mergeCells count="2">
    <mergeCell ref="E5:F5"/>
    <mergeCell ref="E52:I52"/>
  </mergeCells>
  <phoneticPr fontId="11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AllSheetsInThisWorkbook">
    <tabColor indexed="47"/>
  </sheetPr>
  <dimension ref="A1:B1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56</v>
      </c>
      <c r="B1" s="3" t="s">
        <v>57</v>
      </c>
    </row>
    <row r="2" spans="1:2">
      <c r="A2" t="s">
        <v>426</v>
      </c>
      <c r="B2" t="s">
        <v>75</v>
      </c>
    </row>
    <row r="3" spans="1:2">
      <c r="A3" t="s">
        <v>427</v>
      </c>
      <c r="B3" t="s">
        <v>598</v>
      </c>
    </row>
    <row r="4" spans="1:2">
      <c r="A4" t="s">
        <v>428</v>
      </c>
      <c r="B4" t="s">
        <v>510</v>
      </c>
    </row>
    <row r="5" spans="1:2">
      <c r="A5" t="s">
        <v>430</v>
      </c>
      <c r="B5" t="s">
        <v>439</v>
      </c>
    </row>
    <row r="6" spans="1:2">
      <c r="A6" t="s">
        <v>429</v>
      </c>
      <c r="B6" t="s">
        <v>440</v>
      </c>
    </row>
    <row r="7" spans="1:2">
      <c r="A7" t="s">
        <v>530</v>
      </c>
      <c r="B7" t="s">
        <v>441</v>
      </c>
    </row>
    <row r="8" spans="1:2">
      <c r="A8" t="s">
        <v>431</v>
      </c>
      <c r="B8" t="s">
        <v>511</v>
      </c>
    </row>
    <row r="9" spans="1:2">
      <c r="A9" t="s">
        <v>667</v>
      </c>
      <c r="B9" t="s">
        <v>442</v>
      </c>
    </row>
    <row r="10" spans="1:2">
      <c r="A10" t="s">
        <v>668</v>
      </c>
      <c r="B10" t="s">
        <v>443</v>
      </c>
    </row>
    <row r="11" spans="1:2">
      <c r="A11" t="s">
        <v>531</v>
      </c>
      <c r="B11" t="s">
        <v>444</v>
      </c>
    </row>
    <row r="12" spans="1:2">
      <c r="A12" t="s">
        <v>432</v>
      </c>
      <c r="B12" t="s">
        <v>322</v>
      </c>
    </row>
    <row r="13" spans="1:2">
      <c r="A13" t="s">
        <v>532</v>
      </c>
      <c r="B13" t="s">
        <v>60</v>
      </c>
    </row>
    <row r="14" spans="1:2">
      <c r="A14" t="s">
        <v>433</v>
      </c>
      <c r="B14" t="s">
        <v>393</v>
      </c>
    </row>
    <row r="15" spans="1:2">
      <c r="A15" t="s">
        <v>608</v>
      </c>
      <c r="B15" t="s">
        <v>453</v>
      </c>
    </row>
    <row r="16" spans="1:2">
      <c r="A16" t="s">
        <v>509</v>
      </c>
      <c r="B16" t="s">
        <v>238</v>
      </c>
    </row>
    <row r="17" spans="1:2">
      <c r="A17" t="s">
        <v>434</v>
      </c>
      <c r="B17" t="s">
        <v>73</v>
      </c>
    </row>
    <row r="18" spans="1:2">
      <c r="A18" t="s">
        <v>435</v>
      </c>
      <c r="B18" t="s">
        <v>62</v>
      </c>
    </row>
    <row r="19" spans="1:2">
      <c r="A19" t="s">
        <v>436</v>
      </c>
      <c r="B19" t="s">
        <v>74</v>
      </c>
    </row>
    <row r="20" spans="1:2">
      <c r="A20" t="s">
        <v>437</v>
      </c>
      <c r="B20" t="s">
        <v>445</v>
      </c>
    </row>
    <row r="21" spans="1:2">
      <c r="A21" t="s">
        <v>438</v>
      </c>
      <c r="B21" t="s">
        <v>72</v>
      </c>
    </row>
    <row r="22" spans="1:2">
      <c r="A22"/>
      <c r="B22" t="s">
        <v>61</v>
      </c>
    </row>
    <row r="23" spans="1:2">
      <c r="A23"/>
      <c r="B23" t="s">
        <v>63</v>
      </c>
    </row>
    <row r="24" spans="1:2">
      <c r="A24"/>
      <c r="B24" t="s">
        <v>391</v>
      </c>
    </row>
    <row r="25" spans="1:2">
      <c r="A25"/>
      <c r="B25" t="s">
        <v>15</v>
      </c>
    </row>
    <row r="26" spans="1:2">
      <c r="A26"/>
      <c r="B26" t="s">
        <v>81</v>
      </c>
    </row>
    <row r="27" spans="1:2">
      <c r="A27"/>
      <c r="B27" t="s">
        <v>16</v>
      </c>
    </row>
    <row r="28" spans="1:2">
      <c r="A28"/>
      <c r="B28" t="s">
        <v>599</v>
      </c>
    </row>
    <row r="29" spans="1:2">
      <c r="A29"/>
      <c r="B29" t="s">
        <v>446</v>
      </c>
    </row>
    <row r="30" spans="1:2">
      <c r="A30"/>
      <c r="B30" t="s">
        <v>392</v>
      </c>
    </row>
    <row r="31" spans="1:2">
      <c r="A31"/>
      <c r="B31" t="s">
        <v>58</v>
      </c>
    </row>
    <row r="32" spans="1:2">
      <c r="A32"/>
      <c r="B32" t="s">
        <v>177</v>
      </c>
    </row>
    <row r="33" spans="1:2">
      <c r="A33"/>
      <c r="B33" t="s">
        <v>533</v>
      </c>
    </row>
    <row r="34" spans="1:2">
      <c r="A34"/>
      <c r="B34" t="s">
        <v>512</v>
      </c>
    </row>
    <row r="35" spans="1:2">
      <c r="A35"/>
      <c r="B35" t="s">
        <v>323</v>
      </c>
    </row>
    <row r="36" spans="1:2">
      <c r="A36"/>
      <c r="B36" t="s">
        <v>266</v>
      </c>
    </row>
    <row r="37" spans="1:2">
      <c r="A37"/>
      <c r="B37" t="s">
        <v>321</v>
      </c>
    </row>
    <row r="38" spans="1:2">
      <c r="A38"/>
      <c r="B38" t="s">
        <v>196</v>
      </c>
    </row>
    <row r="39" spans="1:2">
      <c r="A39"/>
      <c r="B39" t="s">
        <v>178</v>
      </c>
    </row>
    <row r="40" spans="1:2">
      <c r="A40"/>
      <c r="B40" t="s">
        <v>175</v>
      </c>
    </row>
    <row r="41" spans="1:2">
      <c r="A41"/>
      <c r="B41" t="s">
        <v>218</v>
      </c>
    </row>
    <row r="42" spans="1:2">
      <c r="A42"/>
      <c r="B42" t="s">
        <v>176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TSH_REESTR_ORG">
    <tabColor indexed="47"/>
  </sheetPr>
  <dimension ref="A1:J73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912</v>
      </c>
      <c r="B1" s="4" t="s">
        <v>919</v>
      </c>
      <c r="C1" s="4" t="s">
        <v>920</v>
      </c>
      <c r="D1" s="4" t="s">
        <v>921</v>
      </c>
      <c r="E1" s="4" t="s">
        <v>922</v>
      </c>
      <c r="F1" s="4" t="s">
        <v>923</v>
      </c>
      <c r="G1" s="4" t="s">
        <v>924</v>
      </c>
      <c r="H1" s="4" t="s">
        <v>925</v>
      </c>
      <c r="I1" s="4" t="s">
        <v>926</v>
      </c>
    </row>
    <row r="2" spans="1:10">
      <c r="A2" s="4">
        <v>1</v>
      </c>
      <c r="B2" s="4" t="s">
        <v>927</v>
      </c>
      <c r="C2" s="4" t="s">
        <v>166</v>
      </c>
      <c r="D2" s="4" t="s">
        <v>928</v>
      </c>
      <c r="E2" s="4" t="s">
        <v>929</v>
      </c>
      <c r="F2" s="4" t="s">
        <v>930</v>
      </c>
      <c r="G2" s="4" t="s">
        <v>931</v>
      </c>
      <c r="J2" s="4" t="s">
        <v>1187</v>
      </c>
    </row>
    <row r="3" spans="1:10">
      <c r="A3" s="4">
        <v>2</v>
      </c>
      <c r="B3" s="4" t="s">
        <v>927</v>
      </c>
      <c r="C3" s="4" t="s">
        <v>166</v>
      </c>
      <c r="D3" s="4" t="s">
        <v>932</v>
      </c>
      <c r="E3" s="4" t="s">
        <v>933</v>
      </c>
      <c r="F3" s="4" t="s">
        <v>934</v>
      </c>
      <c r="G3" s="4" t="s">
        <v>935</v>
      </c>
      <c r="J3" s="4" t="s">
        <v>1187</v>
      </c>
    </row>
    <row r="4" spans="1:10">
      <c r="A4" s="4">
        <v>3</v>
      </c>
      <c r="B4" s="4" t="s">
        <v>927</v>
      </c>
      <c r="C4" s="4" t="s">
        <v>166</v>
      </c>
      <c r="D4" s="4" t="s">
        <v>936</v>
      </c>
      <c r="E4" s="4" t="s">
        <v>937</v>
      </c>
      <c r="F4" s="4" t="s">
        <v>938</v>
      </c>
      <c r="G4" s="4" t="s">
        <v>939</v>
      </c>
      <c r="H4" s="4" t="s">
        <v>940</v>
      </c>
      <c r="J4" s="4" t="s">
        <v>1187</v>
      </c>
    </row>
    <row r="5" spans="1:10">
      <c r="A5" s="4">
        <v>4</v>
      </c>
      <c r="B5" s="4" t="s">
        <v>927</v>
      </c>
      <c r="C5" s="4" t="s">
        <v>166</v>
      </c>
      <c r="D5" s="4" t="s">
        <v>941</v>
      </c>
      <c r="E5" s="4" t="s">
        <v>942</v>
      </c>
      <c r="F5" s="4" t="s">
        <v>943</v>
      </c>
      <c r="G5" s="4" t="s">
        <v>944</v>
      </c>
      <c r="H5" s="4" t="s">
        <v>945</v>
      </c>
      <c r="J5" s="4" t="s">
        <v>1187</v>
      </c>
    </row>
    <row r="6" spans="1:10">
      <c r="A6" s="4">
        <v>5</v>
      </c>
      <c r="B6" s="4" t="s">
        <v>927</v>
      </c>
      <c r="C6" s="4" t="s">
        <v>166</v>
      </c>
      <c r="D6" s="4" t="s">
        <v>946</v>
      </c>
      <c r="E6" s="4" t="s">
        <v>947</v>
      </c>
      <c r="F6" s="4" t="s">
        <v>948</v>
      </c>
      <c r="G6" s="4" t="s">
        <v>949</v>
      </c>
      <c r="H6" s="4" t="s">
        <v>950</v>
      </c>
      <c r="J6" s="4" t="s">
        <v>1187</v>
      </c>
    </row>
    <row r="7" spans="1:10">
      <c r="A7" s="4">
        <v>6</v>
      </c>
      <c r="B7" s="4" t="s">
        <v>927</v>
      </c>
      <c r="C7" s="4" t="s">
        <v>166</v>
      </c>
      <c r="D7" s="4" t="s">
        <v>951</v>
      </c>
      <c r="E7" s="4" t="s">
        <v>952</v>
      </c>
      <c r="F7" s="4" t="s">
        <v>953</v>
      </c>
      <c r="G7" s="4" t="s">
        <v>954</v>
      </c>
      <c r="J7" s="4" t="s">
        <v>1187</v>
      </c>
    </row>
    <row r="8" spans="1:10">
      <c r="A8" s="4">
        <v>7</v>
      </c>
      <c r="B8" s="4" t="s">
        <v>927</v>
      </c>
      <c r="C8" s="4" t="s">
        <v>166</v>
      </c>
      <c r="D8" s="4" t="s">
        <v>955</v>
      </c>
      <c r="E8" s="4" t="s">
        <v>956</v>
      </c>
      <c r="F8" s="4" t="s">
        <v>957</v>
      </c>
      <c r="G8" s="4" t="s">
        <v>958</v>
      </c>
      <c r="J8" s="4" t="s">
        <v>1187</v>
      </c>
    </row>
    <row r="9" spans="1:10">
      <c r="A9" s="4">
        <v>8</v>
      </c>
      <c r="B9" s="4" t="s">
        <v>927</v>
      </c>
      <c r="C9" s="4" t="s">
        <v>166</v>
      </c>
      <c r="D9" s="4" t="s">
        <v>959</v>
      </c>
      <c r="E9" s="4" t="s">
        <v>960</v>
      </c>
      <c r="F9" s="4" t="s">
        <v>961</v>
      </c>
      <c r="G9" s="4" t="s">
        <v>962</v>
      </c>
      <c r="J9" s="4" t="s">
        <v>1187</v>
      </c>
    </row>
    <row r="10" spans="1:10">
      <c r="A10" s="4">
        <v>9</v>
      </c>
      <c r="B10" s="4" t="s">
        <v>927</v>
      </c>
      <c r="C10" s="4" t="s">
        <v>166</v>
      </c>
      <c r="D10" s="4" t="s">
        <v>963</v>
      </c>
      <c r="E10" s="4" t="s">
        <v>964</v>
      </c>
      <c r="F10" s="4" t="s">
        <v>965</v>
      </c>
      <c r="G10" s="4" t="s">
        <v>966</v>
      </c>
      <c r="J10" s="4" t="s">
        <v>1187</v>
      </c>
    </row>
    <row r="11" spans="1:10">
      <c r="A11" s="4">
        <v>10</v>
      </c>
      <c r="B11" s="4" t="s">
        <v>927</v>
      </c>
      <c r="C11" s="4" t="s">
        <v>166</v>
      </c>
      <c r="D11" s="4" t="s">
        <v>967</v>
      </c>
      <c r="E11" s="4" t="s">
        <v>968</v>
      </c>
      <c r="F11" s="4" t="s">
        <v>969</v>
      </c>
      <c r="G11" s="4" t="s">
        <v>970</v>
      </c>
      <c r="J11" s="4" t="s">
        <v>1187</v>
      </c>
    </row>
    <row r="12" spans="1:10">
      <c r="A12" s="4">
        <v>11</v>
      </c>
      <c r="B12" s="4" t="s">
        <v>927</v>
      </c>
      <c r="C12" s="4" t="s">
        <v>166</v>
      </c>
      <c r="D12" s="4" t="s">
        <v>971</v>
      </c>
      <c r="E12" s="4" t="s">
        <v>972</v>
      </c>
      <c r="F12" s="4" t="s">
        <v>973</v>
      </c>
      <c r="G12" s="4" t="s">
        <v>974</v>
      </c>
      <c r="H12" s="4" t="s">
        <v>975</v>
      </c>
      <c r="J12" s="4" t="s">
        <v>1187</v>
      </c>
    </row>
    <row r="13" spans="1:10">
      <c r="A13" s="4">
        <v>12</v>
      </c>
      <c r="B13" s="4" t="s">
        <v>927</v>
      </c>
      <c r="C13" s="4" t="s">
        <v>166</v>
      </c>
      <c r="D13" s="4" t="s">
        <v>976</v>
      </c>
      <c r="E13" s="4" t="s">
        <v>977</v>
      </c>
      <c r="F13" s="4" t="s">
        <v>978</v>
      </c>
      <c r="G13" s="4" t="s">
        <v>979</v>
      </c>
      <c r="H13" s="4" t="s">
        <v>980</v>
      </c>
      <c r="J13" s="4" t="s">
        <v>1187</v>
      </c>
    </row>
    <row r="14" spans="1:10">
      <c r="A14" s="4">
        <v>13</v>
      </c>
      <c r="B14" s="4" t="s">
        <v>927</v>
      </c>
      <c r="C14" s="4" t="s">
        <v>166</v>
      </c>
      <c r="D14" s="4" t="s">
        <v>982</v>
      </c>
      <c r="E14" s="4" t="s">
        <v>983</v>
      </c>
      <c r="F14" s="4" t="s">
        <v>984</v>
      </c>
      <c r="G14" s="4" t="s">
        <v>985</v>
      </c>
      <c r="H14" s="4" t="s">
        <v>986</v>
      </c>
      <c r="J14" s="4" t="s">
        <v>1187</v>
      </c>
    </row>
    <row r="15" spans="1:10">
      <c r="A15" s="4">
        <v>14</v>
      </c>
      <c r="B15" s="4" t="s">
        <v>927</v>
      </c>
      <c r="C15" s="4" t="s">
        <v>166</v>
      </c>
      <c r="D15" s="4" t="s">
        <v>987</v>
      </c>
      <c r="E15" s="4" t="s">
        <v>988</v>
      </c>
      <c r="F15" s="4" t="s">
        <v>989</v>
      </c>
      <c r="G15" s="4" t="s">
        <v>985</v>
      </c>
      <c r="H15" s="4" t="s">
        <v>990</v>
      </c>
      <c r="J15" s="4" t="s">
        <v>1187</v>
      </c>
    </row>
    <row r="16" spans="1:10">
      <c r="A16" s="4">
        <v>15</v>
      </c>
      <c r="B16" s="4" t="s">
        <v>927</v>
      </c>
      <c r="C16" s="4" t="s">
        <v>166</v>
      </c>
      <c r="D16" s="4" t="s">
        <v>991</v>
      </c>
      <c r="E16" s="4" t="s">
        <v>992</v>
      </c>
      <c r="F16" s="4" t="s">
        <v>993</v>
      </c>
      <c r="G16" s="4" t="s">
        <v>958</v>
      </c>
      <c r="J16" s="4" t="s">
        <v>1187</v>
      </c>
    </row>
    <row r="17" spans="1:10">
      <c r="A17" s="4">
        <v>16</v>
      </c>
      <c r="B17" s="4" t="s">
        <v>927</v>
      </c>
      <c r="C17" s="4" t="s">
        <v>166</v>
      </c>
      <c r="D17" s="4" t="s">
        <v>994</v>
      </c>
      <c r="E17" s="4" t="s">
        <v>995</v>
      </c>
      <c r="F17" s="4" t="s">
        <v>996</v>
      </c>
      <c r="G17" s="4" t="s">
        <v>944</v>
      </c>
      <c r="J17" s="4" t="s">
        <v>1187</v>
      </c>
    </row>
    <row r="18" spans="1:10">
      <c r="A18" s="4">
        <v>17</v>
      </c>
      <c r="B18" s="4" t="s">
        <v>927</v>
      </c>
      <c r="C18" s="4" t="s">
        <v>166</v>
      </c>
      <c r="D18" s="4" t="s">
        <v>997</v>
      </c>
      <c r="E18" s="4" t="s">
        <v>998</v>
      </c>
      <c r="F18" s="4" t="s">
        <v>999</v>
      </c>
      <c r="G18" s="4" t="s">
        <v>949</v>
      </c>
      <c r="J18" s="4" t="s">
        <v>1187</v>
      </c>
    </row>
    <row r="19" spans="1:10">
      <c r="A19" s="4">
        <v>18</v>
      </c>
      <c r="B19" s="4" t="s">
        <v>927</v>
      </c>
      <c r="C19" s="4" t="s">
        <v>166</v>
      </c>
      <c r="D19" s="4" t="s">
        <v>1000</v>
      </c>
      <c r="E19" s="4" t="s">
        <v>1001</v>
      </c>
      <c r="F19" s="4" t="s">
        <v>1002</v>
      </c>
      <c r="G19" s="4" t="s">
        <v>1003</v>
      </c>
      <c r="H19" s="4" t="s">
        <v>1004</v>
      </c>
      <c r="J19" s="4" t="s">
        <v>1187</v>
      </c>
    </row>
    <row r="20" spans="1:10">
      <c r="A20" s="4">
        <v>19</v>
      </c>
      <c r="B20" s="4" t="s">
        <v>927</v>
      </c>
      <c r="C20" s="4" t="s">
        <v>166</v>
      </c>
      <c r="D20" s="4" t="s">
        <v>1005</v>
      </c>
      <c r="E20" s="4" t="s">
        <v>1006</v>
      </c>
      <c r="F20" s="4" t="s">
        <v>1007</v>
      </c>
      <c r="G20" s="4" t="s">
        <v>1003</v>
      </c>
      <c r="H20" s="4" t="s">
        <v>1008</v>
      </c>
      <c r="J20" s="4" t="s">
        <v>1187</v>
      </c>
    </row>
    <row r="21" spans="1:10">
      <c r="A21" s="4">
        <v>20</v>
      </c>
      <c r="B21" s="4" t="s">
        <v>927</v>
      </c>
      <c r="C21" s="4" t="s">
        <v>166</v>
      </c>
      <c r="D21" s="4" t="s">
        <v>1009</v>
      </c>
      <c r="E21" s="4" t="s">
        <v>1010</v>
      </c>
      <c r="F21" s="4" t="s">
        <v>1011</v>
      </c>
      <c r="G21" s="4" t="s">
        <v>1012</v>
      </c>
      <c r="J21" s="4" t="s">
        <v>1187</v>
      </c>
    </row>
    <row r="22" spans="1:10">
      <c r="A22" s="4">
        <v>21</v>
      </c>
      <c r="B22" s="4" t="s">
        <v>927</v>
      </c>
      <c r="C22" s="4" t="s">
        <v>166</v>
      </c>
      <c r="D22" s="4" t="s">
        <v>1013</v>
      </c>
      <c r="E22" s="4" t="s">
        <v>1014</v>
      </c>
      <c r="F22" s="4" t="s">
        <v>1015</v>
      </c>
      <c r="G22" s="4" t="s">
        <v>958</v>
      </c>
      <c r="J22" s="4" t="s">
        <v>1187</v>
      </c>
    </row>
    <row r="23" spans="1:10">
      <c r="A23" s="4">
        <v>22</v>
      </c>
      <c r="B23" s="4" t="s">
        <v>927</v>
      </c>
      <c r="C23" s="4" t="s">
        <v>166</v>
      </c>
      <c r="D23" s="4" t="s">
        <v>1016</v>
      </c>
      <c r="E23" s="4" t="s">
        <v>1017</v>
      </c>
      <c r="F23" s="4" t="s">
        <v>1018</v>
      </c>
      <c r="G23" s="4" t="s">
        <v>958</v>
      </c>
      <c r="J23" s="4" t="s">
        <v>1187</v>
      </c>
    </row>
    <row r="24" spans="1:10">
      <c r="A24" s="4">
        <v>23</v>
      </c>
      <c r="B24" s="4" t="s">
        <v>927</v>
      </c>
      <c r="C24" s="4" t="s">
        <v>166</v>
      </c>
      <c r="D24" s="4" t="s">
        <v>1019</v>
      </c>
      <c r="E24" s="4" t="s">
        <v>1020</v>
      </c>
      <c r="F24" s="4" t="s">
        <v>1021</v>
      </c>
      <c r="G24" s="4" t="s">
        <v>958</v>
      </c>
      <c r="J24" s="4" t="s">
        <v>1187</v>
      </c>
    </row>
    <row r="25" spans="1:10">
      <c r="A25" s="4">
        <v>24</v>
      </c>
      <c r="B25" s="4" t="s">
        <v>927</v>
      </c>
      <c r="C25" s="4" t="s">
        <v>166</v>
      </c>
      <c r="D25" s="4" t="s">
        <v>1022</v>
      </c>
      <c r="E25" s="4" t="s">
        <v>1023</v>
      </c>
      <c r="F25" s="4" t="s">
        <v>1024</v>
      </c>
      <c r="G25" s="4" t="s">
        <v>1025</v>
      </c>
      <c r="J25" s="4" t="s">
        <v>1187</v>
      </c>
    </row>
    <row r="26" spans="1:10">
      <c r="A26" s="4">
        <v>25</v>
      </c>
      <c r="B26" s="4" t="s">
        <v>927</v>
      </c>
      <c r="C26" s="4" t="s">
        <v>166</v>
      </c>
      <c r="D26" s="4" t="s">
        <v>1026</v>
      </c>
      <c r="E26" s="4" t="s">
        <v>1027</v>
      </c>
      <c r="F26" s="4" t="s">
        <v>1028</v>
      </c>
      <c r="G26" s="4" t="s">
        <v>1029</v>
      </c>
      <c r="J26" s="4" t="s">
        <v>1187</v>
      </c>
    </row>
    <row r="27" spans="1:10">
      <c r="A27" s="4">
        <v>26</v>
      </c>
      <c r="B27" s="4" t="s">
        <v>927</v>
      </c>
      <c r="C27" s="4" t="s">
        <v>166</v>
      </c>
      <c r="D27" s="4" t="s">
        <v>1030</v>
      </c>
      <c r="E27" s="4" t="s">
        <v>1031</v>
      </c>
      <c r="F27" s="4" t="s">
        <v>1032</v>
      </c>
      <c r="G27" s="4" t="s">
        <v>985</v>
      </c>
      <c r="J27" s="4" t="s">
        <v>1187</v>
      </c>
    </row>
    <row r="28" spans="1:10">
      <c r="A28" s="4">
        <v>27</v>
      </c>
      <c r="B28" s="4" t="s">
        <v>927</v>
      </c>
      <c r="C28" s="4" t="s">
        <v>166</v>
      </c>
      <c r="D28" s="4" t="s">
        <v>1033</v>
      </c>
      <c r="E28" s="4" t="s">
        <v>1034</v>
      </c>
      <c r="F28" s="4" t="s">
        <v>1035</v>
      </c>
      <c r="G28" s="4" t="s">
        <v>1036</v>
      </c>
      <c r="J28" s="4" t="s">
        <v>1187</v>
      </c>
    </row>
    <row r="29" spans="1:10">
      <c r="A29" s="4">
        <v>28</v>
      </c>
      <c r="B29" s="4" t="s">
        <v>927</v>
      </c>
      <c r="C29" s="4" t="s">
        <v>166</v>
      </c>
      <c r="D29" s="4" t="s">
        <v>1037</v>
      </c>
      <c r="E29" s="4" t="s">
        <v>1038</v>
      </c>
      <c r="F29" s="4" t="s">
        <v>1039</v>
      </c>
      <c r="G29" s="4" t="s">
        <v>985</v>
      </c>
      <c r="J29" s="4" t="s">
        <v>1187</v>
      </c>
    </row>
    <row r="30" spans="1:10">
      <c r="A30" s="4">
        <v>29</v>
      </c>
      <c r="B30" s="4" t="s">
        <v>927</v>
      </c>
      <c r="C30" s="4" t="s">
        <v>166</v>
      </c>
      <c r="D30" s="4" t="s">
        <v>1040</v>
      </c>
      <c r="E30" s="4" t="s">
        <v>1041</v>
      </c>
      <c r="F30" s="4" t="s">
        <v>1042</v>
      </c>
      <c r="G30" s="4" t="s">
        <v>1043</v>
      </c>
      <c r="J30" s="4" t="s">
        <v>1187</v>
      </c>
    </row>
    <row r="31" spans="1:10">
      <c r="A31" s="4">
        <v>30</v>
      </c>
      <c r="B31" s="4" t="s">
        <v>927</v>
      </c>
      <c r="C31" s="4" t="s">
        <v>166</v>
      </c>
      <c r="D31" s="4" t="s">
        <v>1044</v>
      </c>
      <c r="E31" s="4" t="s">
        <v>1045</v>
      </c>
      <c r="F31" s="4" t="s">
        <v>1046</v>
      </c>
      <c r="G31" s="4" t="s">
        <v>931</v>
      </c>
      <c r="J31" s="4" t="s">
        <v>1187</v>
      </c>
    </row>
    <row r="32" spans="1:10">
      <c r="A32" s="4">
        <v>31</v>
      </c>
      <c r="B32" s="4" t="s">
        <v>927</v>
      </c>
      <c r="C32" s="4" t="s">
        <v>166</v>
      </c>
      <c r="D32" s="4" t="s">
        <v>1047</v>
      </c>
      <c r="E32" s="4" t="s">
        <v>1048</v>
      </c>
      <c r="F32" s="4" t="s">
        <v>1049</v>
      </c>
      <c r="G32" s="4" t="s">
        <v>1050</v>
      </c>
      <c r="J32" s="4" t="s">
        <v>1187</v>
      </c>
    </row>
    <row r="33" spans="1:10">
      <c r="A33" s="4">
        <v>32</v>
      </c>
      <c r="B33" s="4" t="s">
        <v>927</v>
      </c>
      <c r="C33" s="4" t="s">
        <v>166</v>
      </c>
      <c r="D33" s="4" t="s">
        <v>1051</v>
      </c>
      <c r="E33" s="4" t="s">
        <v>1052</v>
      </c>
      <c r="F33" s="4" t="s">
        <v>1053</v>
      </c>
      <c r="G33" s="4" t="s">
        <v>931</v>
      </c>
      <c r="H33" s="4" t="s">
        <v>1054</v>
      </c>
      <c r="J33" s="4" t="s">
        <v>1187</v>
      </c>
    </row>
    <row r="34" spans="1:10">
      <c r="A34" s="4">
        <v>33</v>
      </c>
      <c r="B34" s="4" t="s">
        <v>927</v>
      </c>
      <c r="C34" s="4" t="s">
        <v>166</v>
      </c>
      <c r="D34" s="4" t="s">
        <v>1055</v>
      </c>
      <c r="E34" s="4" t="s">
        <v>1056</v>
      </c>
      <c r="F34" s="4" t="s">
        <v>1057</v>
      </c>
      <c r="G34" s="4" t="s">
        <v>958</v>
      </c>
      <c r="J34" s="4" t="s">
        <v>1187</v>
      </c>
    </row>
    <row r="35" spans="1:10">
      <c r="A35" s="4">
        <v>34</v>
      </c>
      <c r="B35" s="4" t="s">
        <v>927</v>
      </c>
      <c r="C35" s="4" t="s">
        <v>166</v>
      </c>
      <c r="D35" s="4" t="s">
        <v>1058</v>
      </c>
      <c r="E35" s="4" t="s">
        <v>1059</v>
      </c>
      <c r="F35" s="4" t="s">
        <v>1060</v>
      </c>
      <c r="G35" s="4" t="s">
        <v>939</v>
      </c>
      <c r="J35" s="4" t="s">
        <v>1187</v>
      </c>
    </row>
    <row r="36" spans="1:10">
      <c r="A36" s="4">
        <v>35</v>
      </c>
      <c r="B36" s="4" t="s">
        <v>927</v>
      </c>
      <c r="C36" s="4" t="s">
        <v>166</v>
      </c>
      <c r="D36" s="4" t="s">
        <v>1061</v>
      </c>
      <c r="E36" s="4" t="s">
        <v>1062</v>
      </c>
      <c r="F36" s="4" t="s">
        <v>1063</v>
      </c>
      <c r="G36" s="4" t="s">
        <v>1064</v>
      </c>
      <c r="J36" s="4" t="s">
        <v>1187</v>
      </c>
    </row>
    <row r="37" spans="1:10">
      <c r="A37" s="4">
        <v>36</v>
      </c>
      <c r="B37" s="4" t="s">
        <v>927</v>
      </c>
      <c r="C37" s="4" t="s">
        <v>166</v>
      </c>
      <c r="D37" s="4" t="s">
        <v>1065</v>
      </c>
      <c r="E37" s="4" t="s">
        <v>1066</v>
      </c>
      <c r="F37" s="4" t="s">
        <v>1067</v>
      </c>
      <c r="G37" s="4" t="s">
        <v>1036</v>
      </c>
      <c r="J37" s="4" t="s">
        <v>1187</v>
      </c>
    </row>
    <row r="38" spans="1:10">
      <c r="A38" s="4">
        <v>37</v>
      </c>
      <c r="B38" s="4" t="s">
        <v>927</v>
      </c>
      <c r="C38" s="4" t="s">
        <v>166</v>
      </c>
      <c r="D38" s="4" t="s">
        <v>1068</v>
      </c>
      <c r="E38" s="4" t="s">
        <v>1069</v>
      </c>
      <c r="F38" s="4" t="s">
        <v>1070</v>
      </c>
      <c r="G38" s="4" t="s">
        <v>1071</v>
      </c>
      <c r="J38" s="4" t="s">
        <v>1187</v>
      </c>
    </row>
    <row r="39" spans="1:10">
      <c r="A39" s="4">
        <v>38</v>
      </c>
      <c r="B39" s="4" t="s">
        <v>927</v>
      </c>
      <c r="C39" s="4" t="s">
        <v>166</v>
      </c>
      <c r="D39" s="4" t="s">
        <v>1072</v>
      </c>
      <c r="E39" s="4" t="s">
        <v>1073</v>
      </c>
      <c r="F39" s="4" t="s">
        <v>1074</v>
      </c>
      <c r="G39" s="4" t="s">
        <v>1075</v>
      </c>
      <c r="J39" s="4" t="s">
        <v>1187</v>
      </c>
    </row>
    <row r="40" spans="1:10">
      <c r="A40" s="4">
        <v>39</v>
      </c>
      <c r="B40" s="4" t="s">
        <v>927</v>
      </c>
      <c r="C40" s="4" t="s">
        <v>166</v>
      </c>
      <c r="D40" s="4" t="s">
        <v>1076</v>
      </c>
      <c r="E40" s="4" t="s">
        <v>1077</v>
      </c>
      <c r="F40" s="4" t="s">
        <v>1074</v>
      </c>
      <c r="G40" s="4" t="s">
        <v>1078</v>
      </c>
      <c r="J40" s="4" t="s">
        <v>1187</v>
      </c>
    </row>
    <row r="41" spans="1:10">
      <c r="A41" s="4">
        <v>40</v>
      </c>
      <c r="B41" s="4" t="s">
        <v>927</v>
      </c>
      <c r="C41" s="4" t="s">
        <v>166</v>
      </c>
      <c r="D41" s="4" t="s">
        <v>1079</v>
      </c>
      <c r="E41" s="4" t="s">
        <v>1080</v>
      </c>
      <c r="F41" s="4" t="s">
        <v>1074</v>
      </c>
      <c r="G41" s="4" t="s">
        <v>1081</v>
      </c>
      <c r="J41" s="4" t="s">
        <v>1187</v>
      </c>
    </row>
    <row r="42" spans="1:10">
      <c r="A42" s="4">
        <v>41</v>
      </c>
      <c r="B42" s="4" t="s">
        <v>927</v>
      </c>
      <c r="C42" s="4" t="s">
        <v>166</v>
      </c>
      <c r="D42" s="4" t="s">
        <v>1082</v>
      </c>
      <c r="E42" s="4" t="s">
        <v>1083</v>
      </c>
      <c r="F42" s="4" t="s">
        <v>1074</v>
      </c>
      <c r="G42" s="4" t="s">
        <v>1084</v>
      </c>
      <c r="J42" s="4" t="s">
        <v>1187</v>
      </c>
    </row>
    <row r="43" spans="1:10">
      <c r="A43" s="4">
        <v>42</v>
      </c>
      <c r="B43" s="4" t="s">
        <v>927</v>
      </c>
      <c r="C43" s="4" t="s">
        <v>166</v>
      </c>
      <c r="D43" s="4" t="s">
        <v>1085</v>
      </c>
      <c r="E43" s="4" t="s">
        <v>1086</v>
      </c>
      <c r="F43" s="4" t="s">
        <v>1074</v>
      </c>
      <c r="G43" s="4" t="s">
        <v>1087</v>
      </c>
      <c r="J43" s="4" t="s">
        <v>1187</v>
      </c>
    </row>
    <row r="44" spans="1:10">
      <c r="A44" s="4">
        <v>43</v>
      </c>
      <c r="B44" s="4" t="s">
        <v>927</v>
      </c>
      <c r="C44" s="4" t="s">
        <v>166</v>
      </c>
      <c r="D44" s="4" t="s">
        <v>1088</v>
      </c>
      <c r="E44" s="4" t="s">
        <v>1089</v>
      </c>
      <c r="F44" s="4" t="s">
        <v>1074</v>
      </c>
      <c r="G44" s="4" t="s">
        <v>1090</v>
      </c>
      <c r="J44" s="4" t="s">
        <v>1187</v>
      </c>
    </row>
    <row r="45" spans="1:10">
      <c r="A45" s="4">
        <v>44</v>
      </c>
      <c r="B45" s="4" t="s">
        <v>927</v>
      </c>
      <c r="C45" s="4" t="s">
        <v>166</v>
      </c>
      <c r="D45" s="4" t="s">
        <v>1091</v>
      </c>
      <c r="E45" s="4" t="s">
        <v>1092</v>
      </c>
      <c r="F45" s="4" t="s">
        <v>1074</v>
      </c>
      <c r="G45" s="4" t="s">
        <v>1093</v>
      </c>
      <c r="J45" s="4" t="s">
        <v>1187</v>
      </c>
    </row>
    <row r="46" spans="1:10">
      <c r="A46" s="4">
        <v>45</v>
      </c>
      <c r="B46" s="4" t="s">
        <v>927</v>
      </c>
      <c r="C46" s="4" t="s">
        <v>166</v>
      </c>
      <c r="D46" s="4" t="s">
        <v>1094</v>
      </c>
      <c r="E46" s="4" t="s">
        <v>1095</v>
      </c>
      <c r="F46" s="4" t="s">
        <v>1074</v>
      </c>
      <c r="G46" s="4" t="s">
        <v>1096</v>
      </c>
      <c r="J46" s="4" t="s">
        <v>1187</v>
      </c>
    </row>
    <row r="47" spans="1:10">
      <c r="A47" s="4">
        <v>46</v>
      </c>
      <c r="B47" s="4" t="s">
        <v>927</v>
      </c>
      <c r="C47" s="4" t="s">
        <v>166</v>
      </c>
      <c r="D47" s="4" t="s">
        <v>1097</v>
      </c>
      <c r="E47" s="4" t="s">
        <v>1098</v>
      </c>
      <c r="F47" s="4" t="s">
        <v>1074</v>
      </c>
      <c r="G47" s="4" t="s">
        <v>1099</v>
      </c>
      <c r="J47" s="4" t="s">
        <v>1187</v>
      </c>
    </row>
    <row r="48" spans="1:10">
      <c r="A48" s="4">
        <v>47</v>
      </c>
      <c r="B48" s="4" t="s">
        <v>927</v>
      </c>
      <c r="C48" s="4" t="s">
        <v>166</v>
      </c>
      <c r="D48" s="4" t="s">
        <v>1100</v>
      </c>
      <c r="E48" s="4" t="s">
        <v>1101</v>
      </c>
      <c r="F48" s="4" t="s">
        <v>1102</v>
      </c>
      <c r="G48" s="4" t="s">
        <v>1103</v>
      </c>
      <c r="J48" s="4" t="s">
        <v>1187</v>
      </c>
    </row>
    <row r="49" spans="1:10">
      <c r="A49" s="4">
        <v>48</v>
      </c>
      <c r="B49" s="4" t="s">
        <v>927</v>
      </c>
      <c r="C49" s="4" t="s">
        <v>166</v>
      </c>
      <c r="D49" s="4" t="s">
        <v>1104</v>
      </c>
      <c r="E49" s="4" t="s">
        <v>1105</v>
      </c>
      <c r="F49" s="4" t="s">
        <v>1102</v>
      </c>
      <c r="G49" s="4" t="s">
        <v>1106</v>
      </c>
      <c r="J49" s="4" t="s">
        <v>1187</v>
      </c>
    </row>
    <row r="50" spans="1:10">
      <c r="A50" s="4">
        <v>49</v>
      </c>
      <c r="B50" s="4" t="s">
        <v>927</v>
      </c>
      <c r="C50" s="4" t="s">
        <v>166</v>
      </c>
      <c r="D50" s="4" t="s">
        <v>1107</v>
      </c>
      <c r="E50" s="4" t="s">
        <v>1108</v>
      </c>
      <c r="F50" s="4" t="s">
        <v>1102</v>
      </c>
      <c r="G50" s="4" t="s">
        <v>1109</v>
      </c>
      <c r="J50" s="4" t="s">
        <v>1187</v>
      </c>
    </row>
    <row r="51" spans="1:10">
      <c r="A51" s="4">
        <v>50</v>
      </c>
      <c r="B51" s="4" t="s">
        <v>927</v>
      </c>
      <c r="C51" s="4" t="s">
        <v>166</v>
      </c>
      <c r="D51" s="4" t="s">
        <v>1110</v>
      </c>
      <c r="E51" s="4" t="s">
        <v>1111</v>
      </c>
      <c r="F51" s="4" t="s">
        <v>1112</v>
      </c>
      <c r="G51" s="4" t="s">
        <v>981</v>
      </c>
      <c r="J51" s="4" t="s">
        <v>1187</v>
      </c>
    </row>
    <row r="52" spans="1:10">
      <c r="A52" s="4">
        <v>51</v>
      </c>
      <c r="B52" s="4" t="s">
        <v>927</v>
      </c>
      <c r="C52" s="4" t="s">
        <v>166</v>
      </c>
      <c r="D52" s="4" t="s">
        <v>1113</v>
      </c>
      <c r="E52" s="4" t="s">
        <v>1114</v>
      </c>
      <c r="F52" s="4" t="s">
        <v>1115</v>
      </c>
      <c r="G52" s="4" t="s">
        <v>1116</v>
      </c>
      <c r="J52" s="4" t="s">
        <v>1187</v>
      </c>
    </row>
    <row r="53" spans="1:10">
      <c r="A53" s="4">
        <v>52</v>
      </c>
      <c r="B53" s="4" t="s">
        <v>927</v>
      </c>
      <c r="C53" s="4" t="s">
        <v>166</v>
      </c>
      <c r="D53" s="4" t="s">
        <v>1117</v>
      </c>
      <c r="E53" s="4" t="s">
        <v>1118</v>
      </c>
      <c r="F53" s="4" t="s">
        <v>1119</v>
      </c>
      <c r="G53" s="4" t="s">
        <v>954</v>
      </c>
      <c r="J53" s="4" t="s">
        <v>1187</v>
      </c>
    </row>
    <row r="54" spans="1:10">
      <c r="A54" s="4">
        <v>53</v>
      </c>
      <c r="B54" s="4" t="s">
        <v>927</v>
      </c>
      <c r="C54" s="4" t="s">
        <v>166</v>
      </c>
      <c r="D54" s="4" t="s">
        <v>1120</v>
      </c>
      <c r="E54" s="4" t="s">
        <v>1121</v>
      </c>
      <c r="F54" s="4" t="s">
        <v>1122</v>
      </c>
      <c r="G54" s="4" t="s">
        <v>931</v>
      </c>
      <c r="H54" s="4" t="s">
        <v>1123</v>
      </c>
      <c r="J54" s="4" t="s">
        <v>1187</v>
      </c>
    </row>
    <row r="55" spans="1:10">
      <c r="A55" s="4">
        <v>54</v>
      </c>
      <c r="B55" s="4" t="s">
        <v>927</v>
      </c>
      <c r="C55" s="4" t="s">
        <v>166</v>
      </c>
      <c r="D55" s="4" t="s">
        <v>1124</v>
      </c>
      <c r="E55" s="4" t="s">
        <v>1125</v>
      </c>
      <c r="F55" s="4" t="s">
        <v>1126</v>
      </c>
      <c r="G55" s="4" t="s">
        <v>1064</v>
      </c>
      <c r="J55" s="4" t="s">
        <v>1187</v>
      </c>
    </row>
    <row r="56" spans="1:10">
      <c r="A56" s="4">
        <v>55</v>
      </c>
      <c r="B56" s="4" t="s">
        <v>927</v>
      </c>
      <c r="C56" s="4" t="s">
        <v>166</v>
      </c>
      <c r="D56" s="4" t="s">
        <v>1127</v>
      </c>
      <c r="E56" s="4" t="s">
        <v>1128</v>
      </c>
      <c r="F56" s="4" t="s">
        <v>1129</v>
      </c>
      <c r="G56" s="4" t="s">
        <v>1064</v>
      </c>
      <c r="J56" s="4" t="s">
        <v>1187</v>
      </c>
    </row>
    <row r="57" spans="1:10">
      <c r="A57" s="4">
        <v>56</v>
      </c>
      <c r="B57" s="4" t="s">
        <v>927</v>
      </c>
      <c r="C57" s="4" t="s">
        <v>166</v>
      </c>
      <c r="D57" s="4" t="s">
        <v>1130</v>
      </c>
      <c r="E57" s="4" t="s">
        <v>1131</v>
      </c>
      <c r="F57" s="4" t="s">
        <v>1132</v>
      </c>
      <c r="G57" s="4" t="s">
        <v>1133</v>
      </c>
      <c r="H57" s="4" t="s">
        <v>1134</v>
      </c>
      <c r="J57" s="4" t="s">
        <v>1187</v>
      </c>
    </row>
    <row r="58" spans="1:10">
      <c r="A58" s="4">
        <v>57</v>
      </c>
      <c r="B58" s="4" t="s">
        <v>927</v>
      </c>
      <c r="C58" s="4" t="s">
        <v>166</v>
      </c>
      <c r="D58" s="4" t="s">
        <v>1135</v>
      </c>
      <c r="E58" s="4" t="s">
        <v>1136</v>
      </c>
      <c r="F58" s="4" t="s">
        <v>1137</v>
      </c>
      <c r="G58" s="4" t="s">
        <v>1064</v>
      </c>
      <c r="J58" s="4" t="s">
        <v>1187</v>
      </c>
    </row>
    <row r="59" spans="1:10">
      <c r="A59" s="4">
        <v>58</v>
      </c>
      <c r="B59" s="4" t="s">
        <v>927</v>
      </c>
      <c r="C59" s="4" t="s">
        <v>166</v>
      </c>
      <c r="D59" s="4" t="s">
        <v>1138</v>
      </c>
      <c r="E59" s="4" t="s">
        <v>1139</v>
      </c>
      <c r="F59" s="4" t="s">
        <v>1140</v>
      </c>
      <c r="G59" s="4" t="s">
        <v>931</v>
      </c>
      <c r="J59" s="4" t="s">
        <v>1187</v>
      </c>
    </row>
    <row r="60" spans="1:10">
      <c r="A60" s="4">
        <v>59</v>
      </c>
      <c r="B60" s="4" t="s">
        <v>927</v>
      </c>
      <c r="C60" s="4" t="s">
        <v>166</v>
      </c>
      <c r="D60" s="4" t="s">
        <v>1141</v>
      </c>
      <c r="E60" s="4" t="s">
        <v>1142</v>
      </c>
      <c r="F60" s="4" t="s">
        <v>934</v>
      </c>
      <c r="G60" s="4" t="s">
        <v>1143</v>
      </c>
      <c r="J60" s="4" t="s">
        <v>1187</v>
      </c>
    </row>
    <row r="61" spans="1:10">
      <c r="A61" s="4">
        <v>60</v>
      </c>
      <c r="B61" s="4" t="s">
        <v>927</v>
      </c>
      <c r="C61" s="4" t="s">
        <v>166</v>
      </c>
      <c r="D61" s="4" t="s">
        <v>1144</v>
      </c>
      <c r="E61" s="4" t="s">
        <v>1145</v>
      </c>
      <c r="F61" s="4" t="s">
        <v>1146</v>
      </c>
      <c r="G61" s="4" t="s">
        <v>958</v>
      </c>
      <c r="J61" s="4" t="s">
        <v>1187</v>
      </c>
    </row>
    <row r="62" spans="1:10">
      <c r="A62" s="4">
        <v>61</v>
      </c>
      <c r="B62" s="4" t="s">
        <v>927</v>
      </c>
      <c r="C62" s="4" t="s">
        <v>166</v>
      </c>
      <c r="D62" s="4" t="s">
        <v>1147</v>
      </c>
      <c r="E62" s="4" t="s">
        <v>1148</v>
      </c>
      <c r="F62" s="4" t="s">
        <v>1149</v>
      </c>
      <c r="G62" s="4" t="s">
        <v>958</v>
      </c>
      <c r="I62" s="4" t="s">
        <v>1150</v>
      </c>
      <c r="J62" s="4" t="s">
        <v>1187</v>
      </c>
    </row>
    <row r="63" spans="1:10">
      <c r="A63" s="4">
        <v>62</v>
      </c>
      <c r="B63" s="4" t="s">
        <v>927</v>
      </c>
      <c r="C63" s="4" t="s">
        <v>166</v>
      </c>
      <c r="D63" s="4" t="s">
        <v>1151</v>
      </c>
      <c r="E63" s="4" t="s">
        <v>1152</v>
      </c>
      <c r="F63" s="4" t="s">
        <v>1153</v>
      </c>
      <c r="G63" s="4" t="s">
        <v>958</v>
      </c>
      <c r="J63" s="4" t="s">
        <v>1187</v>
      </c>
    </row>
    <row r="64" spans="1:10">
      <c r="A64" s="4">
        <v>63</v>
      </c>
      <c r="B64" s="4" t="s">
        <v>927</v>
      </c>
      <c r="C64" s="4" t="s">
        <v>166</v>
      </c>
      <c r="D64" s="4" t="s">
        <v>1154</v>
      </c>
      <c r="E64" s="4" t="s">
        <v>1155</v>
      </c>
      <c r="F64" s="4" t="s">
        <v>1156</v>
      </c>
      <c r="G64" s="4" t="s">
        <v>958</v>
      </c>
      <c r="H64" s="4" t="s">
        <v>1157</v>
      </c>
      <c r="J64" s="4" t="s">
        <v>1187</v>
      </c>
    </row>
    <row r="65" spans="1:10">
      <c r="A65" s="4">
        <v>64</v>
      </c>
      <c r="B65" s="4" t="s">
        <v>927</v>
      </c>
      <c r="C65" s="4" t="s">
        <v>166</v>
      </c>
      <c r="D65" s="4" t="s">
        <v>1160</v>
      </c>
      <c r="E65" s="4" t="s">
        <v>1158</v>
      </c>
      <c r="F65" s="4" t="s">
        <v>1159</v>
      </c>
      <c r="G65" s="4" t="s">
        <v>1161</v>
      </c>
      <c r="H65" s="4" t="s">
        <v>1162</v>
      </c>
      <c r="J65" s="4" t="s">
        <v>1187</v>
      </c>
    </row>
    <row r="66" spans="1:10">
      <c r="A66" s="4">
        <v>65</v>
      </c>
      <c r="B66" s="4" t="s">
        <v>927</v>
      </c>
      <c r="C66" s="4" t="s">
        <v>166</v>
      </c>
      <c r="D66" s="4" t="s">
        <v>1163</v>
      </c>
      <c r="E66" s="4" t="s">
        <v>1164</v>
      </c>
      <c r="F66" s="4" t="s">
        <v>1165</v>
      </c>
      <c r="G66" s="4" t="s">
        <v>1064</v>
      </c>
      <c r="J66" s="4" t="s">
        <v>1187</v>
      </c>
    </row>
    <row r="67" spans="1:10">
      <c r="A67" s="4">
        <v>66</v>
      </c>
      <c r="B67" s="4" t="s">
        <v>927</v>
      </c>
      <c r="C67" s="4" t="s">
        <v>166</v>
      </c>
      <c r="D67" s="4" t="s">
        <v>1166</v>
      </c>
      <c r="E67" s="4" t="s">
        <v>1167</v>
      </c>
      <c r="F67" s="4" t="s">
        <v>1168</v>
      </c>
      <c r="G67" s="4" t="s">
        <v>1071</v>
      </c>
      <c r="J67" s="4" t="s">
        <v>1187</v>
      </c>
    </row>
    <row r="68" spans="1:10">
      <c r="A68" s="4">
        <v>67</v>
      </c>
      <c r="B68" s="4" t="s">
        <v>927</v>
      </c>
      <c r="C68" s="4" t="s">
        <v>166</v>
      </c>
      <c r="D68" s="4" t="s">
        <v>1169</v>
      </c>
      <c r="E68" s="4" t="s">
        <v>1170</v>
      </c>
      <c r="F68" s="4" t="s">
        <v>1171</v>
      </c>
      <c r="G68" s="4" t="s">
        <v>1071</v>
      </c>
      <c r="J68" s="4" t="s">
        <v>1187</v>
      </c>
    </row>
    <row r="69" spans="1:10">
      <c r="A69" s="4">
        <v>68</v>
      </c>
      <c r="B69" s="4" t="s">
        <v>927</v>
      </c>
      <c r="C69" s="4" t="s">
        <v>166</v>
      </c>
      <c r="D69" s="4" t="s">
        <v>1172</v>
      </c>
      <c r="E69" s="4" t="s">
        <v>1173</v>
      </c>
      <c r="F69" s="4" t="s">
        <v>1165</v>
      </c>
      <c r="G69" s="4" t="s">
        <v>1174</v>
      </c>
      <c r="J69" s="4" t="s">
        <v>1187</v>
      </c>
    </row>
    <row r="70" spans="1:10">
      <c r="A70" s="4">
        <v>69</v>
      </c>
      <c r="B70" s="4" t="s">
        <v>927</v>
      </c>
      <c r="C70" s="4" t="s">
        <v>166</v>
      </c>
      <c r="D70" s="4" t="s">
        <v>1175</v>
      </c>
      <c r="E70" s="4" t="s">
        <v>1176</v>
      </c>
      <c r="F70" s="4" t="s">
        <v>953</v>
      </c>
      <c r="G70" s="4" t="s">
        <v>1177</v>
      </c>
      <c r="J70" s="4" t="s">
        <v>1187</v>
      </c>
    </row>
    <row r="71" spans="1:10">
      <c r="A71" s="4">
        <v>70</v>
      </c>
      <c r="B71" s="4" t="s">
        <v>927</v>
      </c>
      <c r="C71" s="4" t="s">
        <v>166</v>
      </c>
      <c r="D71" s="4" t="s">
        <v>1178</v>
      </c>
      <c r="E71" s="4" t="s">
        <v>1179</v>
      </c>
      <c r="F71" s="4" t="s">
        <v>1112</v>
      </c>
      <c r="G71" s="4" t="s">
        <v>1180</v>
      </c>
      <c r="J71" s="4" t="s">
        <v>1187</v>
      </c>
    </row>
    <row r="72" spans="1:10">
      <c r="A72" s="4">
        <v>71</v>
      </c>
      <c r="B72" s="4" t="s">
        <v>927</v>
      </c>
      <c r="C72" s="4" t="s">
        <v>166</v>
      </c>
      <c r="D72" s="4" t="s">
        <v>1181</v>
      </c>
      <c r="E72" s="4" t="s">
        <v>1182</v>
      </c>
      <c r="F72" s="4" t="s">
        <v>1183</v>
      </c>
      <c r="G72" s="4" t="s">
        <v>1050</v>
      </c>
      <c r="J72" s="4" t="s">
        <v>1187</v>
      </c>
    </row>
    <row r="73" spans="1:10">
      <c r="A73" s="4">
        <v>72</v>
      </c>
      <c r="B73" s="4" t="s">
        <v>927</v>
      </c>
      <c r="C73" s="4" t="s">
        <v>166</v>
      </c>
      <c r="D73" s="4" t="s">
        <v>1184</v>
      </c>
      <c r="E73" s="4" t="s">
        <v>1185</v>
      </c>
      <c r="F73" s="4" t="s">
        <v>1186</v>
      </c>
      <c r="G73" s="4" t="s">
        <v>1012</v>
      </c>
      <c r="J73" s="4" t="s">
        <v>1187</v>
      </c>
    </row>
  </sheetData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1" type="noConversion"/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2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01">
    <tabColor rgb="FFCCCCFF"/>
    <pageSetUpPr fitToPage="1"/>
  </sheetPr>
  <dimension ref="A1:IV20"/>
  <sheetViews>
    <sheetView showGridLines="0" topLeftCell="C3" zoomScaleNormal="100" workbookViewId="0">
      <selection activeCell="E23" sqref="E23"/>
    </sheetView>
  </sheetViews>
  <sheetFormatPr defaultRowHeight="14.25"/>
  <cols>
    <col min="1" max="1" width="9.140625" style="101" hidden="1" customWidth="1"/>
    <col min="2" max="2" width="9.140625" style="35" hidden="1" customWidth="1"/>
    <col min="3" max="3" width="3.7109375" style="303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265" hidden="1" customWidth="1"/>
    <col min="14" max="16" width="9.140625" style="265" hidden="1" customWidth="1"/>
    <col min="17" max="17" width="25.7109375" style="449" hidden="1" customWidth="1"/>
    <col min="18" max="18" width="14.42578125" style="265" hidden="1" customWidth="1"/>
    <col min="19" max="22" width="9.140625" style="445"/>
    <col min="23" max="16384" width="9.140625" style="35"/>
  </cols>
  <sheetData>
    <row r="1" spans="1:256" s="251" customFormat="1" ht="16.5" hidden="1" customHeight="1">
      <c r="C1" s="439"/>
      <c r="H1" s="439"/>
      <c r="I1" s="439"/>
      <c r="J1" s="439"/>
      <c r="K1" s="439" t="s">
        <v>537</v>
      </c>
      <c r="L1" s="450" t="s">
        <v>414</v>
      </c>
      <c r="M1" s="485" t="s">
        <v>536</v>
      </c>
      <c r="N1" s="485"/>
      <c r="O1" s="485"/>
      <c r="P1" s="485"/>
      <c r="Q1" s="486"/>
      <c r="R1" s="485"/>
      <c r="S1" s="485"/>
      <c r="T1" s="485"/>
      <c r="U1" s="485"/>
      <c r="V1" s="485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0"/>
      <c r="AY1" s="450"/>
      <c r="AZ1" s="450"/>
      <c r="BA1" s="450"/>
      <c r="BB1" s="450"/>
      <c r="BC1" s="450"/>
      <c r="BD1" s="450"/>
      <c r="BE1" s="450"/>
      <c r="BF1" s="450"/>
      <c r="BG1" s="450"/>
      <c r="BH1" s="450"/>
      <c r="BI1" s="450"/>
      <c r="BJ1" s="450"/>
      <c r="BK1" s="450"/>
      <c r="BL1" s="450"/>
      <c r="BM1" s="450"/>
      <c r="BN1" s="450"/>
      <c r="BO1" s="450"/>
      <c r="BP1" s="450"/>
      <c r="BQ1" s="450"/>
      <c r="BR1" s="450"/>
      <c r="BS1" s="450"/>
      <c r="BT1" s="450"/>
      <c r="BU1" s="450"/>
      <c r="BV1" s="450"/>
      <c r="BW1" s="450"/>
      <c r="BX1" s="450"/>
      <c r="BY1" s="450"/>
      <c r="BZ1" s="450"/>
      <c r="CA1" s="450"/>
      <c r="CB1" s="450"/>
      <c r="CC1" s="450"/>
      <c r="CD1" s="450"/>
      <c r="CE1" s="450"/>
      <c r="CF1" s="450"/>
      <c r="CG1" s="450"/>
      <c r="CH1" s="450"/>
      <c r="CI1" s="450"/>
      <c r="CJ1" s="450"/>
      <c r="CK1" s="450"/>
      <c r="CL1" s="450"/>
      <c r="CM1" s="450"/>
      <c r="CN1" s="450"/>
      <c r="CO1" s="450"/>
      <c r="CP1" s="450"/>
      <c r="CQ1" s="450"/>
      <c r="CR1" s="450"/>
      <c r="CS1" s="450"/>
      <c r="CT1" s="450"/>
      <c r="CU1" s="450"/>
      <c r="CV1" s="450"/>
      <c r="CW1" s="450"/>
      <c r="CX1" s="450"/>
      <c r="CY1" s="450"/>
      <c r="CZ1" s="450"/>
      <c r="DA1" s="450"/>
      <c r="DB1" s="450"/>
      <c r="DC1" s="450"/>
      <c r="DD1" s="450"/>
      <c r="DE1" s="450"/>
      <c r="DF1" s="450"/>
      <c r="DG1" s="450"/>
      <c r="DH1" s="450"/>
      <c r="DI1" s="450"/>
      <c r="DJ1" s="450"/>
      <c r="DK1" s="450"/>
      <c r="DL1" s="450"/>
      <c r="DM1" s="450"/>
      <c r="DN1" s="450"/>
      <c r="DO1" s="450"/>
      <c r="DP1" s="450"/>
      <c r="DQ1" s="450"/>
      <c r="DR1" s="450"/>
      <c r="DS1" s="450"/>
      <c r="DT1" s="450"/>
      <c r="DU1" s="450"/>
      <c r="DV1" s="450"/>
      <c r="DW1" s="450"/>
      <c r="DX1" s="450"/>
      <c r="DY1" s="450"/>
      <c r="DZ1" s="450"/>
      <c r="EA1" s="450"/>
      <c r="EB1" s="450"/>
      <c r="EC1" s="450"/>
      <c r="ED1" s="450"/>
      <c r="EE1" s="450"/>
      <c r="EF1" s="450"/>
      <c r="EG1" s="450"/>
      <c r="EH1" s="450"/>
      <c r="EI1" s="450"/>
      <c r="EJ1" s="450"/>
      <c r="EK1" s="450"/>
      <c r="EL1" s="450"/>
      <c r="EM1" s="450"/>
      <c r="EN1" s="450"/>
      <c r="EO1" s="450"/>
      <c r="EP1" s="450"/>
      <c r="EQ1" s="450"/>
      <c r="ER1" s="450"/>
      <c r="ES1" s="450"/>
      <c r="ET1" s="450"/>
      <c r="EU1" s="450"/>
      <c r="EV1" s="450"/>
      <c r="EW1" s="450"/>
      <c r="EX1" s="450"/>
      <c r="EY1" s="450"/>
      <c r="EZ1" s="450"/>
      <c r="FA1" s="450"/>
      <c r="FB1" s="450"/>
      <c r="FC1" s="450"/>
      <c r="FD1" s="450"/>
      <c r="FE1" s="450"/>
      <c r="FF1" s="450"/>
      <c r="FG1" s="450"/>
      <c r="FH1" s="450"/>
      <c r="FI1" s="450"/>
      <c r="FJ1" s="450"/>
      <c r="FK1" s="450"/>
      <c r="FL1" s="450"/>
      <c r="FM1" s="450"/>
      <c r="FN1" s="450"/>
      <c r="FO1" s="450"/>
      <c r="FP1" s="450"/>
      <c r="FQ1" s="450"/>
      <c r="FR1" s="450"/>
      <c r="FS1" s="450"/>
      <c r="FT1" s="450"/>
      <c r="FU1" s="450"/>
      <c r="FV1" s="450"/>
      <c r="FW1" s="450"/>
      <c r="FX1" s="450"/>
      <c r="FY1" s="450"/>
      <c r="FZ1" s="450"/>
      <c r="GA1" s="450"/>
      <c r="GB1" s="450"/>
      <c r="GC1" s="450"/>
      <c r="GD1" s="450"/>
      <c r="GE1" s="450"/>
      <c r="GF1" s="450"/>
      <c r="GG1" s="450"/>
      <c r="GH1" s="450"/>
      <c r="GI1" s="450"/>
      <c r="GJ1" s="450"/>
      <c r="GK1" s="450"/>
      <c r="GL1" s="450"/>
      <c r="GM1" s="450"/>
      <c r="GN1" s="450"/>
      <c r="GO1" s="450"/>
      <c r="GP1" s="450"/>
      <c r="GQ1" s="450"/>
      <c r="GR1" s="450"/>
      <c r="GS1" s="450"/>
      <c r="GT1" s="450"/>
      <c r="GU1" s="450"/>
      <c r="GV1" s="450"/>
      <c r="GW1" s="450"/>
      <c r="GX1" s="450"/>
      <c r="GY1" s="450"/>
      <c r="GZ1" s="450"/>
      <c r="HA1" s="450"/>
      <c r="HB1" s="450"/>
      <c r="HC1" s="450"/>
      <c r="HD1" s="450"/>
      <c r="HE1" s="450"/>
      <c r="HF1" s="450"/>
      <c r="HG1" s="450"/>
      <c r="HH1" s="450"/>
      <c r="HI1" s="450"/>
      <c r="HJ1" s="450"/>
      <c r="HK1" s="450"/>
      <c r="HL1" s="450"/>
      <c r="HM1" s="450"/>
      <c r="HN1" s="450"/>
      <c r="HO1" s="450"/>
      <c r="HP1" s="450"/>
      <c r="HQ1" s="450"/>
      <c r="HR1" s="450"/>
      <c r="HS1" s="450"/>
      <c r="HT1" s="450"/>
      <c r="HU1" s="450"/>
      <c r="HV1" s="450"/>
      <c r="HW1" s="450"/>
      <c r="HX1" s="450"/>
      <c r="HY1" s="450"/>
      <c r="HZ1" s="450"/>
      <c r="IA1" s="450"/>
      <c r="IB1" s="450"/>
      <c r="IC1" s="450"/>
      <c r="ID1" s="450"/>
      <c r="IE1" s="450"/>
      <c r="IF1" s="450"/>
      <c r="IG1" s="450"/>
      <c r="IH1" s="450"/>
      <c r="II1" s="450"/>
      <c r="IJ1" s="450"/>
      <c r="IK1" s="450"/>
      <c r="IL1" s="450"/>
      <c r="IM1" s="450"/>
      <c r="IN1" s="450"/>
      <c r="IO1" s="450"/>
      <c r="IP1" s="450"/>
      <c r="IQ1" s="450"/>
      <c r="IR1" s="450"/>
      <c r="IS1" s="450"/>
      <c r="IT1" s="450"/>
      <c r="IU1" s="450"/>
      <c r="IV1" s="450"/>
    </row>
    <row r="2" spans="1:256" s="454" customFormat="1" ht="16.5" hidden="1" customHeight="1">
      <c r="A2" s="451"/>
      <c r="B2" s="451"/>
      <c r="C2" s="452"/>
      <c r="D2" s="451"/>
      <c r="E2" s="451"/>
      <c r="F2" s="451"/>
      <c r="G2" s="451"/>
      <c r="H2" s="451"/>
      <c r="I2" s="451"/>
      <c r="J2" s="451"/>
      <c r="K2" s="451"/>
      <c r="L2" s="451"/>
      <c r="M2" s="485"/>
      <c r="N2" s="485"/>
      <c r="O2" s="485"/>
      <c r="P2" s="485"/>
      <c r="Q2" s="486"/>
      <c r="R2" s="485"/>
      <c r="S2" s="453"/>
      <c r="T2" s="453"/>
      <c r="U2" s="453"/>
      <c r="V2" s="453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52"/>
      <c r="AH2" s="452"/>
      <c r="AI2" s="452"/>
      <c r="AJ2" s="452"/>
      <c r="AK2" s="452"/>
      <c r="AL2" s="452"/>
      <c r="AM2" s="452"/>
      <c r="AN2" s="452"/>
      <c r="AO2" s="452"/>
      <c r="AP2" s="452"/>
      <c r="AQ2" s="452"/>
      <c r="AR2" s="452"/>
      <c r="AS2" s="452"/>
      <c r="AT2" s="452"/>
      <c r="AU2" s="452"/>
      <c r="AV2" s="452"/>
      <c r="AW2" s="452"/>
      <c r="AX2" s="452"/>
      <c r="AY2" s="452"/>
      <c r="AZ2" s="452"/>
      <c r="BA2" s="452"/>
      <c r="BB2" s="452"/>
      <c r="BC2" s="452"/>
      <c r="BD2" s="452"/>
      <c r="BE2" s="452"/>
      <c r="BF2" s="452"/>
      <c r="BG2" s="452"/>
      <c r="BH2" s="452"/>
      <c r="BI2" s="452"/>
      <c r="BJ2" s="452"/>
      <c r="BK2" s="452"/>
      <c r="BL2" s="452"/>
      <c r="BM2" s="452"/>
      <c r="BN2" s="452"/>
      <c r="BO2" s="452"/>
      <c r="BP2" s="452"/>
      <c r="BQ2" s="452"/>
      <c r="BR2" s="452"/>
      <c r="BS2" s="452"/>
      <c r="BT2" s="452"/>
      <c r="BU2" s="452"/>
      <c r="BV2" s="452"/>
      <c r="BW2" s="452"/>
      <c r="BX2" s="452"/>
      <c r="BY2" s="452"/>
      <c r="BZ2" s="452"/>
      <c r="CA2" s="452"/>
      <c r="CB2" s="452"/>
      <c r="CC2" s="452"/>
      <c r="CD2" s="452"/>
      <c r="CE2" s="452"/>
      <c r="CF2" s="452"/>
      <c r="CG2" s="452"/>
      <c r="CH2" s="452"/>
      <c r="CI2" s="452"/>
      <c r="CJ2" s="452"/>
      <c r="CK2" s="452"/>
      <c r="CL2" s="452"/>
      <c r="CM2" s="452"/>
      <c r="CN2" s="452"/>
      <c r="CO2" s="452"/>
      <c r="CP2" s="452"/>
      <c r="CQ2" s="452"/>
      <c r="CR2" s="452"/>
      <c r="CS2" s="452"/>
      <c r="CT2" s="452"/>
      <c r="CU2" s="452"/>
      <c r="CV2" s="452"/>
      <c r="CW2" s="452"/>
      <c r="CX2" s="452"/>
      <c r="CY2" s="452"/>
      <c r="CZ2" s="452"/>
      <c r="DA2" s="452"/>
      <c r="DB2" s="452"/>
      <c r="DC2" s="452"/>
      <c r="DD2" s="452"/>
      <c r="DE2" s="452"/>
      <c r="DF2" s="452"/>
      <c r="DG2" s="452"/>
      <c r="DH2" s="452"/>
      <c r="DI2" s="452"/>
      <c r="DJ2" s="452"/>
      <c r="DK2" s="452"/>
      <c r="DL2" s="452"/>
      <c r="DM2" s="452"/>
      <c r="DN2" s="452"/>
      <c r="DO2" s="452"/>
      <c r="DP2" s="452"/>
      <c r="DQ2" s="452"/>
      <c r="DR2" s="452"/>
      <c r="DS2" s="452"/>
      <c r="DT2" s="452"/>
      <c r="DU2" s="452"/>
      <c r="DV2" s="452"/>
      <c r="DW2" s="452"/>
      <c r="DX2" s="452"/>
      <c r="DY2" s="452"/>
      <c r="DZ2" s="452"/>
      <c r="EA2" s="452"/>
      <c r="EB2" s="452"/>
      <c r="EC2" s="452"/>
      <c r="ED2" s="452"/>
      <c r="EE2" s="452"/>
      <c r="EF2" s="452"/>
      <c r="EG2" s="452"/>
      <c r="EH2" s="452"/>
      <c r="EI2" s="452"/>
      <c r="EJ2" s="452"/>
      <c r="EK2" s="452"/>
      <c r="EL2" s="452"/>
      <c r="EM2" s="452"/>
      <c r="EN2" s="452"/>
      <c r="EO2" s="452"/>
      <c r="EP2" s="452"/>
      <c r="EQ2" s="452"/>
      <c r="ER2" s="452"/>
      <c r="ES2" s="452"/>
      <c r="ET2" s="452"/>
    </row>
    <row r="3" spans="1:256" s="102" customFormat="1" ht="3" customHeight="1">
      <c r="A3" s="101"/>
      <c r="B3" s="35"/>
      <c r="C3" s="302"/>
      <c r="D3" s="73"/>
      <c r="E3" s="73"/>
      <c r="F3" s="73"/>
      <c r="G3" s="73"/>
      <c r="H3" s="73"/>
      <c r="I3" s="73"/>
      <c r="J3" s="73"/>
      <c r="K3" s="73"/>
      <c r="L3" s="304"/>
      <c r="M3" s="265"/>
      <c r="N3" s="265"/>
      <c r="O3" s="265"/>
      <c r="P3" s="265"/>
      <c r="Q3" s="449"/>
      <c r="R3" s="265"/>
      <c r="S3" s="445"/>
      <c r="T3" s="445"/>
      <c r="U3" s="445"/>
      <c r="V3" s="445"/>
    </row>
    <row r="4" spans="1:256" s="102" customFormat="1" ht="22.5">
      <c r="A4" s="101"/>
      <c r="B4" s="35"/>
      <c r="C4" s="302"/>
      <c r="D4" s="773" t="s">
        <v>410</v>
      </c>
      <c r="E4" s="774"/>
      <c r="F4" s="774"/>
      <c r="G4" s="774"/>
      <c r="H4" s="775"/>
      <c r="I4" s="545"/>
      <c r="M4" s="265"/>
      <c r="N4" s="265"/>
      <c r="O4" s="265"/>
      <c r="P4" s="265"/>
      <c r="Q4" s="449"/>
      <c r="R4" s="265"/>
      <c r="S4" s="445"/>
      <c r="T4" s="445"/>
      <c r="U4" s="445"/>
      <c r="V4" s="445"/>
    </row>
    <row r="5" spans="1:256" s="102" customFormat="1" ht="3" hidden="1" customHeight="1">
      <c r="A5" s="101"/>
      <c r="B5" s="35"/>
      <c r="C5" s="302"/>
      <c r="D5" s="73"/>
      <c r="E5" s="73"/>
      <c r="F5" s="73"/>
      <c r="G5" s="73"/>
      <c r="H5" s="305"/>
      <c r="I5" s="305"/>
      <c r="J5" s="305"/>
      <c r="K5" s="305"/>
      <c r="L5" s="306"/>
      <c r="M5" s="265"/>
      <c r="N5" s="265"/>
      <c r="O5" s="265"/>
      <c r="P5" s="265"/>
      <c r="Q5" s="449"/>
      <c r="R5" s="265"/>
      <c r="S5" s="445"/>
      <c r="T5" s="445"/>
      <c r="U5" s="445"/>
      <c r="V5" s="445"/>
    </row>
    <row r="6" spans="1:256" s="102" customFormat="1" ht="20.100000000000001" hidden="1" customHeight="1">
      <c r="A6" s="307"/>
      <c r="B6" s="307"/>
      <c r="C6" s="302"/>
      <c r="D6" s="776"/>
      <c r="E6" s="776"/>
      <c r="F6" s="777" t="s">
        <v>83</v>
      </c>
      <c r="G6" s="777"/>
      <c r="H6" s="305"/>
      <c r="I6" s="305"/>
      <c r="J6" s="308"/>
      <c r="K6" s="309"/>
      <c r="L6" s="309"/>
      <c r="M6" s="265"/>
      <c r="N6" s="265"/>
      <c r="O6" s="265"/>
      <c r="P6" s="265"/>
      <c r="Q6" s="449"/>
      <c r="R6" s="265"/>
      <c r="S6" s="445"/>
      <c r="T6" s="445"/>
      <c r="U6" s="445"/>
      <c r="V6" s="445"/>
    </row>
    <row r="7" spans="1:256" ht="3" customHeight="1"/>
    <row r="8" spans="1:256" s="102" customFormat="1">
      <c r="A8" s="101"/>
      <c r="B8" s="35"/>
      <c r="C8" s="302"/>
      <c r="D8" s="764" t="s">
        <v>17</v>
      </c>
      <c r="E8" s="764"/>
      <c r="F8" s="764" t="s">
        <v>411</v>
      </c>
      <c r="G8" s="764"/>
      <c r="H8" s="764"/>
      <c r="I8" s="778" t="s">
        <v>412</v>
      </c>
      <c r="J8" s="778"/>
      <c r="K8" s="778"/>
      <c r="L8" s="778"/>
      <c r="M8" s="265"/>
      <c r="N8" s="265"/>
      <c r="O8" s="265"/>
      <c r="P8" s="265"/>
      <c r="Q8" s="449"/>
      <c r="R8" s="265"/>
      <c r="S8" s="445"/>
      <c r="T8" s="445"/>
      <c r="U8" s="445"/>
      <c r="V8" s="445"/>
    </row>
    <row r="9" spans="1:256" s="102" customFormat="1" ht="20.25" customHeight="1">
      <c r="A9" s="101"/>
      <c r="B9" s="35"/>
      <c r="C9" s="302"/>
      <c r="D9" s="311" t="s">
        <v>90</v>
      </c>
      <c r="E9" s="311" t="s">
        <v>413</v>
      </c>
      <c r="F9" s="769" t="s">
        <v>90</v>
      </c>
      <c r="G9" s="770"/>
      <c r="H9" s="312" t="s">
        <v>413</v>
      </c>
      <c r="I9" s="771" t="s">
        <v>90</v>
      </c>
      <c r="J9" s="771"/>
      <c r="K9" s="312" t="s">
        <v>413</v>
      </c>
      <c r="L9" s="312" t="s">
        <v>414</v>
      </c>
      <c r="M9" s="265"/>
      <c r="N9" s="265"/>
      <c r="O9" s="265"/>
      <c r="P9" s="265"/>
      <c r="Q9" s="449"/>
      <c r="R9" s="265"/>
      <c r="S9" s="445"/>
      <c r="T9" s="445"/>
      <c r="U9" s="445"/>
      <c r="V9" s="445"/>
    </row>
    <row r="10" spans="1:256" ht="12" customHeight="1">
      <c r="C10" s="320"/>
      <c r="D10" s="443" t="s">
        <v>91</v>
      </c>
      <c r="E10" s="443" t="s">
        <v>50</v>
      </c>
      <c r="F10" s="772" t="s">
        <v>51</v>
      </c>
      <c r="G10" s="772"/>
      <c r="H10" s="443" t="s">
        <v>52</v>
      </c>
      <c r="I10" s="772" t="s">
        <v>67</v>
      </c>
      <c r="J10" s="772"/>
      <c r="K10" s="443" t="s">
        <v>68</v>
      </c>
      <c r="L10" s="443" t="s">
        <v>180</v>
      </c>
      <c r="M10" s="334"/>
      <c r="N10" s="334"/>
      <c r="O10" s="334"/>
      <c r="P10" s="334"/>
      <c r="Q10" s="310"/>
      <c r="R10" s="334"/>
      <c r="S10" s="444"/>
      <c r="T10" s="444"/>
      <c r="U10" s="444"/>
      <c r="V10" s="444"/>
    </row>
    <row r="11" spans="1:256" s="102" customFormat="1" hidden="1">
      <c r="A11" s="35"/>
      <c r="B11" s="35"/>
      <c r="C11" s="302"/>
      <c r="D11" s="313">
        <v>0</v>
      </c>
      <c r="E11" s="314"/>
      <c r="F11" s="166"/>
      <c r="G11" s="166"/>
      <c r="H11" s="315"/>
      <c r="I11" s="316"/>
      <c r="J11" s="166"/>
      <c r="K11" s="315"/>
      <c r="L11" s="317"/>
      <c r="M11" s="489" t="s">
        <v>544</v>
      </c>
      <c r="N11" s="265"/>
      <c r="O11" s="265"/>
      <c r="P11" s="265" t="s">
        <v>542</v>
      </c>
      <c r="Q11" s="449" t="s">
        <v>543</v>
      </c>
      <c r="R11" s="265" t="s">
        <v>607</v>
      </c>
      <c r="S11" s="445"/>
      <c r="T11" s="445"/>
      <c r="U11" s="445"/>
      <c r="V11" s="445"/>
    </row>
    <row r="12" spans="1:256" s="336" customFormat="1" ht="0.95" customHeight="1">
      <c r="A12" s="62"/>
      <c r="B12" s="208" t="s">
        <v>418</v>
      </c>
      <c r="C12" s="763"/>
      <c r="D12" s="764">
        <v>1</v>
      </c>
      <c r="E12" s="765" t="s">
        <v>1205</v>
      </c>
      <c r="F12" s="743"/>
      <c r="G12" s="730">
        <v>0</v>
      </c>
      <c r="H12" s="446"/>
      <c r="I12" s="321"/>
      <c r="J12" s="484" t="s">
        <v>541</v>
      </c>
      <c r="K12" s="681"/>
      <c r="L12" s="337"/>
      <c r="M12" s="703">
        <f>mergeValue(H12)</f>
        <v>0</v>
      </c>
      <c r="N12" s="700"/>
      <c r="O12" s="700"/>
      <c r="P12" s="703" t="str">
        <f>IF(ISERROR(MATCH(Q12,MODesc,0)),"n","y")</f>
        <v>n</v>
      </c>
      <c r="Q12" s="700" t="s">
        <v>1205</v>
      </c>
      <c r="R12" s="703" t="str">
        <f>K12&amp;"("&amp;L12&amp;")"</f>
        <v>()</v>
      </c>
      <c r="S12" s="208"/>
      <c r="T12" s="208"/>
      <c r="U12" s="319"/>
      <c r="V12" s="208"/>
      <c r="W12" s="208"/>
      <c r="X12" s="208"/>
      <c r="Y12" s="335"/>
      <c r="Z12" s="335"/>
      <c r="AA12" s="712"/>
      <c r="AB12" s="712"/>
      <c r="AC12" s="712"/>
      <c r="AD12" s="712"/>
      <c r="AE12" s="712"/>
      <c r="AF12" s="712"/>
      <c r="AG12" s="712"/>
      <c r="AH12" s="712"/>
      <c r="AI12" s="712"/>
      <c r="AJ12" s="712"/>
      <c r="AK12" s="712"/>
      <c r="AL12" s="712"/>
      <c r="AM12" s="712"/>
      <c r="AN12" s="712"/>
      <c r="AO12" s="712"/>
      <c r="AP12" s="712"/>
      <c r="AQ12" s="712"/>
      <c r="AR12" s="712"/>
      <c r="AS12" s="712"/>
      <c r="AT12" s="712"/>
      <c r="AU12" s="712"/>
      <c r="AV12" s="712"/>
      <c r="AW12" s="712"/>
      <c r="AX12" s="712"/>
      <c r="AY12" s="712"/>
      <c r="AZ12" s="712"/>
      <c r="BA12" s="712"/>
      <c r="BB12" s="712"/>
      <c r="BC12" s="712"/>
      <c r="BD12" s="712"/>
      <c r="BE12" s="712"/>
      <c r="BF12" s="712"/>
      <c r="BG12" s="712"/>
      <c r="BH12" s="712"/>
      <c r="BI12" s="712"/>
      <c r="BJ12" s="712"/>
      <c r="BK12" s="712"/>
      <c r="BL12" s="712"/>
      <c r="BM12" s="712"/>
      <c r="BN12" s="712"/>
      <c r="BO12" s="712"/>
      <c r="BP12" s="712"/>
      <c r="BQ12" s="712"/>
      <c r="BR12" s="712"/>
      <c r="BS12" s="712"/>
      <c r="BT12" s="712"/>
      <c r="BU12" s="712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</row>
    <row r="13" spans="1:256" s="336" customFormat="1" ht="0.95" customHeight="1">
      <c r="A13" s="62"/>
      <c r="B13" s="208" t="s">
        <v>418</v>
      </c>
      <c r="C13" s="763"/>
      <c r="D13" s="764"/>
      <c r="E13" s="766"/>
      <c r="F13" s="767"/>
      <c r="G13" s="764">
        <v>1</v>
      </c>
      <c r="H13" s="761" t="s">
        <v>879</v>
      </c>
      <c r="I13" s="321"/>
      <c r="J13" s="484" t="s">
        <v>541</v>
      </c>
      <c r="K13" s="681"/>
      <c r="L13" s="337"/>
      <c r="M13" s="703" t="str">
        <f>mergeValue(H13)</f>
        <v>Урай</v>
      </c>
      <c r="N13" s="700"/>
      <c r="O13" s="700"/>
      <c r="P13" s="700"/>
      <c r="Q13" s="700"/>
      <c r="R13" s="703" t="str">
        <f>K13&amp;"("&amp;L13&amp;")"</f>
        <v>()</v>
      </c>
      <c r="S13" s="208"/>
      <c r="T13" s="208"/>
      <c r="U13" s="319"/>
      <c r="V13" s="208"/>
      <c r="W13" s="208"/>
      <c r="X13" s="208"/>
      <c r="Y13" s="335"/>
      <c r="Z13" s="335"/>
      <c r="AA13" s="712"/>
      <c r="AB13" s="712"/>
      <c r="AC13" s="712"/>
      <c r="AD13" s="712"/>
      <c r="AE13" s="712"/>
      <c r="AF13" s="712"/>
      <c r="AG13" s="712"/>
      <c r="AH13" s="712"/>
      <c r="AI13" s="712"/>
      <c r="AJ13" s="712"/>
      <c r="AK13" s="712"/>
      <c r="AL13" s="712"/>
      <c r="AM13" s="712"/>
      <c r="AN13" s="712"/>
      <c r="AO13" s="712"/>
      <c r="AP13" s="712"/>
      <c r="AQ13" s="712"/>
      <c r="AR13" s="712"/>
      <c r="AS13" s="712"/>
      <c r="AT13" s="712"/>
      <c r="AU13" s="712"/>
      <c r="AV13" s="712"/>
      <c r="AW13" s="712"/>
      <c r="AX13" s="712"/>
      <c r="AY13" s="712"/>
      <c r="AZ13" s="712"/>
      <c r="BA13" s="712"/>
      <c r="BB13" s="712"/>
      <c r="BC13" s="712"/>
      <c r="BD13" s="712"/>
      <c r="BE13" s="712"/>
      <c r="BF13" s="712"/>
      <c r="BG13" s="712"/>
      <c r="BH13" s="712"/>
      <c r="BI13" s="712"/>
      <c r="BJ13" s="712"/>
      <c r="BK13" s="712"/>
      <c r="BL13" s="712"/>
      <c r="BM13" s="712"/>
      <c r="BN13" s="712"/>
      <c r="BO13" s="712"/>
      <c r="BP13" s="712"/>
      <c r="BQ13" s="712"/>
      <c r="BR13" s="712"/>
      <c r="BS13" s="712"/>
      <c r="BT13" s="712"/>
      <c r="BU13" s="712"/>
      <c r="BV13" s="335"/>
      <c r="BW13" s="335"/>
      <c r="BX13" s="335"/>
      <c r="BY13" s="335"/>
      <c r="BZ13" s="335"/>
      <c r="CA13" s="335"/>
      <c r="CB13" s="335"/>
      <c r="CC13" s="335"/>
      <c r="CD13" s="335"/>
      <c r="CE13" s="335"/>
    </row>
    <row r="14" spans="1:256" s="336" customFormat="1" ht="15" customHeight="1">
      <c r="A14" s="62"/>
      <c r="B14" s="208" t="s">
        <v>418</v>
      </c>
      <c r="C14" s="763"/>
      <c r="D14" s="764"/>
      <c r="E14" s="766"/>
      <c r="F14" s="768"/>
      <c r="G14" s="764"/>
      <c r="H14" s="762"/>
      <c r="I14" s="752"/>
      <c r="J14" s="730">
        <v>1</v>
      </c>
      <c r="K14" s="742" t="s">
        <v>879</v>
      </c>
      <c r="L14" s="318" t="s">
        <v>880</v>
      </c>
      <c r="M14" s="703" t="str">
        <f>mergeValue(H14)</f>
        <v>Урай</v>
      </c>
      <c r="N14" s="700"/>
      <c r="O14" s="700"/>
      <c r="P14" s="700"/>
      <c r="Q14" s="700"/>
      <c r="R14" s="703" t="str">
        <f>K14&amp;" ("&amp;L14&amp;")"</f>
        <v>Урай (71878000)</v>
      </c>
      <c r="S14" s="208"/>
      <c r="T14" s="208"/>
      <c r="U14" s="319"/>
      <c r="V14" s="208"/>
      <c r="W14" s="208"/>
      <c r="X14" s="208"/>
      <c r="Y14" s="335"/>
      <c r="Z14" s="335"/>
      <c r="AA14" s="712"/>
      <c r="AB14" s="712"/>
      <c r="AC14" s="712"/>
      <c r="AD14" s="712"/>
      <c r="AE14" s="712"/>
      <c r="AF14" s="712"/>
      <c r="AG14" s="712"/>
      <c r="AH14" s="712"/>
      <c r="AI14" s="712"/>
      <c r="AJ14" s="712"/>
      <c r="AK14" s="712"/>
      <c r="AL14" s="712"/>
      <c r="AM14" s="712"/>
      <c r="AN14" s="712"/>
      <c r="AO14" s="712"/>
      <c r="AP14" s="712"/>
      <c r="AQ14" s="712"/>
      <c r="AR14" s="712"/>
      <c r="AS14" s="712"/>
      <c r="AT14" s="712"/>
      <c r="AU14" s="712"/>
      <c r="AV14" s="712"/>
      <c r="AW14" s="712"/>
      <c r="AX14" s="712"/>
      <c r="AY14" s="712"/>
      <c r="AZ14" s="712"/>
      <c r="BA14" s="712"/>
      <c r="BB14" s="712"/>
      <c r="BC14" s="712"/>
      <c r="BD14" s="712"/>
      <c r="BE14" s="712"/>
      <c r="BF14" s="712"/>
      <c r="BG14" s="712"/>
      <c r="BH14" s="712"/>
      <c r="BI14" s="712"/>
      <c r="BJ14" s="712"/>
      <c r="BK14" s="712"/>
      <c r="BL14" s="712"/>
      <c r="BM14" s="712"/>
      <c r="BN14" s="712"/>
      <c r="BO14" s="712"/>
      <c r="BP14" s="712"/>
      <c r="BQ14" s="712"/>
      <c r="BR14" s="712"/>
      <c r="BS14" s="712"/>
      <c r="BT14" s="712"/>
      <c r="BU14" s="712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</row>
    <row r="15" spans="1:256" s="102" customFormat="1" ht="0.95" customHeight="1">
      <c r="A15" s="35"/>
      <c r="B15" s="35" t="s">
        <v>415</v>
      </c>
      <c r="C15" s="302"/>
      <c r="D15" s="321"/>
      <c r="E15" s="254"/>
      <c r="F15" s="323"/>
      <c r="G15" s="323"/>
      <c r="H15" s="323"/>
      <c r="I15" s="323"/>
      <c r="J15" s="323"/>
      <c r="K15" s="323"/>
      <c r="L15" s="324"/>
      <c r="M15" s="489"/>
      <c r="N15" s="265"/>
      <c r="O15" s="265"/>
      <c r="P15" s="265"/>
      <c r="Q15" s="449" t="s">
        <v>20</v>
      </c>
      <c r="R15" s="265"/>
      <c r="S15" s="445"/>
      <c r="T15" s="445"/>
      <c r="U15" s="445"/>
      <c r="V15" s="445"/>
    </row>
    <row r="16" spans="1:256" s="102" customFormat="1" ht="21" customHeight="1">
      <c r="A16" s="101"/>
      <c r="B16" s="35"/>
      <c r="C16" s="303"/>
      <c r="D16" s="325"/>
      <c r="E16" s="325"/>
      <c r="F16" s="325"/>
      <c r="G16" s="325"/>
      <c r="H16" s="325"/>
      <c r="I16" s="325"/>
      <c r="J16" s="325"/>
      <c r="K16" s="325"/>
      <c r="L16" s="325"/>
      <c r="M16" s="265"/>
      <c r="N16" s="265"/>
      <c r="O16" s="265"/>
      <c r="P16" s="265"/>
      <c r="Q16" s="449"/>
      <c r="R16" s="265"/>
      <c r="S16" s="445"/>
      <c r="T16" s="445"/>
      <c r="U16" s="445"/>
      <c r="V16" s="445"/>
    </row>
    <row r="17" spans="1:22" s="102" customFormat="1">
      <c r="A17" s="101"/>
      <c r="B17" s="35"/>
      <c r="C17" s="303"/>
      <c r="D17" s="35"/>
      <c r="E17" s="35"/>
      <c r="F17" s="35"/>
      <c r="G17" s="35"/>
      <c r="H17" s="35"/>
      <c r="I17" s="35"/>
      <c r="J17" s="35"/>
      <c r="K17" s="35"/>
      <c r="L17" s="35"/>
      <c r="M17" s="265"/>
      <c r="N17" s="265"/>
      <c r="O17" s="265"/>
      <c r="P17" s="265"/>
      <c r="Q17" s="449"/>
      <c r="R17" s="265"/>
      <c r="S17" s="445"/>
      <c r="T17" s="445"/>
      <c r="U17" s="445"/>
      <c r="V17" s="445"/>
    </row>
    <row r="18" spans="1:22" s="102" customFormat="1" ht="0.75" customHeight="1">
      <c r="A18" s="101"/>
      <c r="B18" s="35"/>
      <c r="C18" s="303"/>
      <c r="D18" s="35"/>
      <c r="E18" s="35"/>
      <c r="F18" s="35"/>
      <c r="G18" s="35"/>
      <c r="H18" s="35"/>
      <c r="I18" s="35"/>
      <c r="J18" s="35"/>
      <c r="K18" s="35"/>
      <c r="L18" s="35"/>
      <c r="M18" s="265"/>
      <c r="N18" s="265"/>
      <c r="O18" s="265"/>
      <c r="P18" s="265"/>
      <c r="Q18" s="449"/>
      <c r="R18" s="265"/>
      <c r="S18" s="445"/>
      <c r="T18" s="445"/>
      <c r="U18" s="445"/>
      <c r="V18" s="445"/>
    </row>
    <row r="19" spans="1:22" s="327" customFormat="1" ht="10.5">
      <c r="A19" s="326"/>
      <c r="C19" s="328"/>
      <c r="D19" s="329"/>
      <c r="E19" s="329"/>
      <c r="M19" s="265"/>
      <c r="N19" s="265"/>
      <c r="O19" s="265"/>
      <c r="P19" s="265"/>
      <c r="Q19" s="449"/>
      <c r="R19" s="265"/>
      <c r="S19" s="445"/>
      <c r="T19" s="445"/>
      <c r="U19" s="445"/>
      <c r="V19" s="445"/>
    </row>
    <row r="20" spans="1:22" s="327" customFormat="1" ht="10.5">
      <c r="A20" s="326"/>
      <c r="C20" s="328"/>
      <c r="D20" s="329"/>
      <c r="E20" s="329"/>
      <c r="M20" s="265"/>
      <c r="N20" s="265"/>
      <c r="O20" s="265"/>
      <c r="P20" s="265"/>
      <c r="Q20" s="449"/>
      <c r="R20" s="265"/>
      <c r="S20" s="445"/>
      <c r="T20" s="445"/>
      <c r="U20" s="445"/>
      <c r="V20" s="445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1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03"/>
  </cols>
  <sheetData>
    <row r="1" spans="1:1">
      <c r="A1" s="214"/>
    </row>
  </sheetData>
  <phoneticPr fontId="11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106"/>
  <sheetViews>
    <sheetView showGridLines="0" zoomScaleNormal="100" workbookViewId="0"/>
  </sheetViews>
  <sheetFormatPr defaultRowHeight="11.25"/>
  <cols>
    <col min="1" max="1" width="9.140625" style="664"/>
  </cols>
  <sheetData>
    <row r="1" spans="1:4">
      <c r="A1" s="664" t="s">
        <v>912</v>
      </c>
      <c r="B1" s="664" t="s">
        <v>536</v>
      </c>
      <c r="C1" s="664" t="s">
        <v>537</v>
      </c>
      <c r="D1" s="664" t="s">
        <v>911</v>
      </c>
    </row>
    <row r="2" spans="1:4">
      <c r="A2" s="664">
        <v>1</v>
      </c>
      <c r="B2" s="664" t="s">
        <v>701</v>
      </c>
      <c r="C2" s="664" t="s">
        <v>703</v>
      </c>
      <c r="D2" s="664" t="s">
        <v>704</v>
      </c>
    </row>
    <row r="3" spans="1:4">
      <c r="A3" s="664">
        <v>2</v>
      </c>
      <c r="B3" s="664" t="s">
        <v>701</v>
      </c>
      <c r="C3" s="664" t="s">
        <v>701</v>
      </c>
      <c r="D3" s="664" t="s">
        <v>702</v>
      </c>
    </row>
    <row r="4" spans="1:4">
      <c r="A4" s="664">
        <v>3</v>
      </c>
      <c r="B4" s="664" t="s">
        <v>701</v>
      </c>
      <c r="C4" s="664" t="s">
        <v>705</v>
      </c>
      <c r="D4" s="664" t="s">
        <v>706</v>
      </c>
    </row>
    <row r="5" spans="1:4">
      <c r="A5" s="664">
        <v>4</v>
      </c>
      <c r="B5" s="664" t="s">
        <v>701</v>
      </c>
      <c r="C5" s="664" t="s">
        <v>707</v>
      </c>
      <c r="D5" s="664" t="s">
        <v>708</v>
      </c>
    </row>
    <row r="6" spans="1:4">
      <c r="A6" s="664">
        <v>5</v>
      </c>
      <c r="B6" s="664" t="s">
        <v>701</v>
      </c>
      <c r="C6" s="664" t="s">
        <v>709</v>
      </c>
      <c r="D6" s="664" t="s">
        <v>710</v>
      </c>
    </row>
    <row r="7" spans="1:4">
      <c r="A7" s="664">
        <v>6</v>
      </c>
      <c r="B7" s="664" t="s">
        <v>701</v>
      </c>
      <c r="C7" s="664" t="s">
        <v>711</v>
      </c>
      <c r="D7" s="664" t="s">
        <v>712</v>
      </c>
    </row>
    <row r="8" spans="1:4">
      <c r="A8" s="664">
        <v>7</v>
      </c>
      <c r="B8" s="664" t="s">
        <v>701</v>
      </c>
      <c r="C8" s="664" t="s">
        <v>713</v>
      </c>
      <c r="D8" s="664" t="s">
        <v>714</v>
      </c>
    </row>
    <row r="9" spans="1:4">
      <c r="A9" s="664">
        <v>8</v>
      </c>
      <c r="B9" s="664" t="s">
        <v>701</v>
      </c>
      <c r="C9" s="664" t="s">
        <v>715</v>
      </c>
      <c r="D9" s="664" t="s">
        <v>716</v>
      </c>
    </row>
    <row r="10" spans="1:4">
      <c r="A10" s="664">
        <v>9</v>
      </c>
      <c r="B10" s="664" t="s">
        <v>717</v>
      </c>
      <c r="C10" s="664" t="s">
        <v>717</v>
      </c>
      <c r="D10" s="664" t="s">
        <v>718</v>
      </c>
    </row>
    <row r="11" spans="1:4">
      <c r="A11" s="664">
        <v>10</v>
      </c>
      <c r="B11" s="664" t="s">
        <v>717</v>
      </c>
      <c r="C11" s="664" t="s">
        <v>719</v>
      </c>
      <c r="D11" s="664" t="s">
        <v>720</v>
      </c>
    </row>
    <row r="12" spans="1:4">
      <c r="A12" s="664">
        <v>11</v>
      </c>
      <c r="B12" s="664" t="s">
        <v>717</v>
      </c>
      <c r="C12" s="664" t="s">
        <v>721</v>
      </c>
      <c r="D12" s="664" t="s">
        <v>722</v>
      </c>
    </row>
    <row r="13" spans="1:4">
      <c r="A13" s="664">
        <v>12</v>
      </c>
      <c r="B13" s="664" t="s">
        <v>717</v>
      </c>
      <c r="C13" s="664" t="s">
        <v>723</v>
      </c>
      <c r="D13" s="664" t="s">
        <v>724</v>
      </c>
    </row>
    <row r="14" spans="1:4">
      <c r="A14" s="664">
        <v>13</v>
      </c>
      <c r="B14" s="664" t="s">
        <v>717</v>
      </c>
      <c r="C14" s="664" t="s">
        <v>725</v>
      </c>
      <c r="D14" s="664" t="s">
        <v>726</v>
      </c>
    </row>
    <row r="15" spans="1:4">
      <c r="A15" s="664">
        <v>14</v>
      </c>
      <c r="B15" s="664" t="s">
        <v>717</v>
      </c>
      <c r="C15" s="664" t="s">
        <v>727</v>
      </c>
      <c r="D15" s="664" t="s">
        <v>728</v>
      </c>
    </row>
    <row r="16" spans="1:4">
      <c r="A16" s="664">
        <v>15</v>
      </c>
      <c r="B16" s="664" t="s">
        <v>717</v>
      </c>
      <c r="C16" s="664" t="s">
        <v>729</v>
      </c>
      <c r="D16" s="664" t="s">
        <v>730</v>
      </c>
    </row>
    <row r="17" spans="1:4">
      <c r="A17" s="664">
        <v>16</v>
      </c>
      <c r="B17" s="664" t="s">
        <v>731</v>
      </c>
      <c r="C17" s="664" t="s">
        <v>731</v>
      </c>
      <c r="D17" s="664" t="s">
        <v>732</v>
      </c>
    </row>
    <row r="18" spans="1:4">
      <c r="A18" s="664">
        <v>17</v>
      </c>
      <c r="B18" s="664" t="s">
        <v>733</v>
      </c>
      <c r="C18" s="664" t="s">
        <v>735</v>
      </c>
      <c r="D18" s="664" t="s">
        <v>736</v>
      </c>
    </row>
    <row r="19" spans="1:4">
      <c r="A19" s="664">
        <v>18</v>
      </c>
      <c r="B19" s="664" t="s">
        <v>733</v>
      </c>
      <c r="C19" s="664" t="s">
        <v>733</v>
      </c>
      <c r="D19" s="664" t="s">
        <v>734</v>
      </c>
    </row>
    <row r="20" spans="1:4">
      <c r="A20" s="664">
        <v>19</v>
      </c>
      <c r="B20" s="664" t="s">
        <v>733</v>
      </c>
      <c r="C20" s="664" t="s">
        <v>737</v>
      </c>
      <c r="D20" s="664" t="s">
        <v>738</v>
      </c>
    </row>
    <row r="21" spans="1:4">
      <c r="A21" s="664">
        <v>20</v>
      </c>
      <c r="B21" s="664" t="s">
        <v>733</v>
      </c>
      <c r="C21" s="664" t="s">
        <v>739</v>
      </c>
      <c r="D21" s="664" t="s">
        <v>740</v>
      </c>
    </row>
    <row r="22" spans="1:4">
      <c r="A22" s="664">
        <v>21</v>
      </c>
      <c r="B22" s="664" t="s">
        <v>733</v>
      </c>
      <c r="C22" s="664" t="s">
        <v>741</v>
      </c>
      <c r="D22" s="664" t="s">
        <v>742</v>
      </c>
    </row>
    <row r="23" spans="1:4">
      <c r="A23" s="664">
        <v>22</v>
      </c>
      <c r="B23" s="664" t="s">
        <v>733</v>
      </c>
      <c r="C23" s="664" t="s">
        <v>743</v>
      </c>
      <c r="D23" s="664" t="s">
        <v>744</v>
      </c>
    </row>
    <row r="24" spans="1:4">
      <c r="A24" s="664">
        <v>23</v>
      </c>
      <c r="B24" s="664" t="s">
        <v>733</v>
      </c>
      <c r="C24" s="664" t="s">
        <v>745</v>
      </c>
      <c r="D24" s="664" t="s">
        <v>746</v>
      </c>
    </row>
    <row r="25" spans="1:4">
      <c r="A25" s="664">
        <v>24</v>
      </c>
      <c r="B25" s="664" t="s">
        <v>733</v>
      </c>
      <c r="C25" s="664" t="s">
        <v>747</v>
      </c>
      <c r="D25" s="664" t="s">
        <v>748</v>
      </c>
    </row>
    <row r="26" spans="1:4">
      <c r="A26" s="664">
        <v>25</v>
      </c>
      <c r="B26" s="664" t="s">
        <v>733</v>
      </c>
      <c r="C26" s="664" t="s">
        <v>749</v>
      </c>
      <c r="D26" s="664" t="s">
        <v>750</v>
      </c>
    </row>
    <row r="27" spans="1:4">
      <c r="A27" s="664">
        <v>26</v>
      </c>
      <c r="B27" s="664" t="s">
        <v>733</v>
      </c>
      <c r="C27" s="664" t="s">
        <v>751</v>
      </c>
      <c r="D27" s="664" t="s">
        <v>752</v>
      </c>
    </row>
    <row r="28" spans="1:4">
      <c r="A28" s="664">
        <v>27</v>
      </c>
      <c r="B28" s="664" t="s">
        <v>733</v>
      </c>
      <c r="C28" s="664" t="s">
        <v>753</v>
      </c>
      <c r="D28" s="664" t="s">
        <v>754</v>
      </c>
    </row>
    <row r="29" spans="1:4">
      <c r="A29" s="664">
        <v>28</v>
      </c>
      <c r="B29" s="664" t="s">
        <v>755</v>
      </c>
      <c r="C29" s="664" t="s">
        <v>755</v>
      </c>
      <c r="D29" s="664" t="s">
        <v>756</v>
      </c>
    </row>
    <row r="30" spans="1:4">
      <c r="A30" s="664">
        <v>29</v>
      </c>
      <c r="B30" s="664" t="s">
        <v>757</v>
      </c>
      <c r="C30" s="664" t="s">
        <v>757</v>
      </c>
      <c r="D30" s="664" t="s">
        <v>758</v>
      </c>
    </row>
    <row r="31" spans="1:4">
      <c r="A31" s="664">
        <v>30</v>
      </c>
      <c r="B31" s="664" t="s">
        <v>759</v>
      </c>
      <c r="C31" s="664" t="s">
        <v>759</v>
      </c>
      <c r="D31" s="664" t="s">
        <v>760</v>
      </c>
    </row>
    <row r="32" spans="1:4">
      <c r="A32" s="664">
        <v>31</v>
      </c>
      <c r="B32" s="664" t="s">
        <v>761</v>
      </c>
      <c r="C32" s="664" t="s">
        <v>763</v>
      </c>
      <c r="D32" s="664" t="s">
        <v>764</v>
      </c>
    </row>
    <row r="33" spans="1:4">
      <c r="A33" s="664">
        <v>32</v>
      </c>
      <c r="B33" s="664" t="s">
        <v>761</v>
      </c>
      <c r="C33" s="664" t="s">
        <v>765</v>
      </c>
      <c r="D33" s="664" t="s">
        <v>766</v>
      </c>
    </row>
    <row r="34" spans="1:4">
      <c r="A34" s="664">
        <v>33</v>
      </c>
      <c r="B34" s="664" t="s">
        <v>761</v>
      </c>
      <c r="C34" s="664" t="s">
        <v>767</v>
      </c>
      <c r="D34" s="664" t="s">
        <v>768</v>
      </c>
    </row>
    <row r="35" spans="1:4">
      <c r="A35" s="664">
        <v>34</v>
      </c>
      <c r="B35" s="664" t="s">
        <v>761</v>
      </c>
      <c r="C35" s="664" t="s">
        <v>761</v>
      </c>
      <c r="D35" s="664" t="s">
        <v>762</v>
      </c>
    </row>
    <row r="36" spans="1:4">
      <c r="A36" s="664">
        <v>35</v>
      </c>
      <c r="B36" s="664" t="s">
        <v>761</v>
      </c>
      <c r="C36" s="664" t="s">
        <v>769</v>
      </c>
      <c r="D36" s="664" t="s">
        <v>770</v>
      </c>
    </row>
    <row r="37" spans="1:4">
      <c r="A37" s="664">
        <v>36</v>
      </c>
      <c r="B37" s="664" t="s">
        <v>761</v>
      </c>
      <c r="C37" s="664" t="s">
        <v>771</v>
      </c>
      <c r="D37" s="664" t="s">
        <v>772</v>
      </c>
    </row>
    <row r="38" spans="1:4">
      <c r="A38" s="664">
        <v>37</v>
      </c>
      <c r="B38" s="664" t="s">
        <v>761</v>
      </c>
      <c r="C38" s="664" t="s">
        <v>773</v>
      </c>
      <c r="D38" s="664" t="s">
        <v>774</v>
      </c>
    </row>
    <row r="39" spans="1:4">
      <c r="A39" s="664">
        <v>38</v>
      </c>
      <c r="B39" s="664" t="s">
        <v>761</v>
      </c>
      <c r="C39" s="664" t="s">
        <v>775</v>
      </c>
      <c r="D39" s="664" t="s">
        <v>776</v>
      </c>
    </row>
    <row r="40" spans="1:4">
      <c r="A40" s="664">
        <v>39</v>
      </c>
      <c r="B40" s="664" t="s">
        <v>761</v>
      </c>
      <c r="C40" s="664" t="s">
        <v>777</v>
      </c>
      <c r="D40" s="664" t="s">
        <v>778</v>
      </c>
    </row>
    <row r="41" spans="1:4">
      <c r="A41" s="664">
        <v>40</v>
      </c>
      <c r="B41" s="664" t="s">
        <v>779</v>
      </c>
      <c r="C41" s="664" t="s">
        <v>779</v>
      </c>
      <c r="D41" s="664" t="s">
        <v>780</v>
      </c>
    </row>
    <row r="42" spans="1:4">
      <c r="A42" s="664">
        <v>41</v>
      </c>
      <c r="B42" s="664" t="s">
        <v>781</v>
      </c>
      <c r="C42" s="664" t="s">
        <v>783</v>
      </c>
      <c r="D42" s="664" t="s">
        <v>784</v>
      </c>
    </row>
    <row r="43" spans="1:4">
      <c r="A43" s="664">
        <v>42</v>
      </c>
      <c r="B43" s="664" t="s">
        <v>781</v>
      </c>
      <c r="C43" s="664" t="s">
        <v>785</v>
      </c>
      <c r="D43" s="664" t="s">
        <v>786</v>
      </c>
    </row>
    <row r="44" spans="1:4">
      <c r="A44" s="664">
        <v>43</v>
      </c>
      <c r="B44" s="664" t="s">
        <v>781</v>
      </c>
      <c r="C44" s="664" t="s">
        <v>787</v>
      </c>
      <c r="D44" s="664" t="s">
        <v>788</v>
      </c>
    </row>
    <row r="45" spans="1:4">
      <c r="A45" s="664">
        <v>44</v>
      </c>
      <c r="B45" s="664" t="s">
        <v>781</v>
      </c>
      <c r="C45" s="664" t="s">
        <v>789</v>
      </c>
      <c r="D45" s="664" t="s">
        <v>790</v>
      </c>
    </row>
    <row r="46" spans="1:4">
      <c r="A46" s="664">
        <v>45</v>
      </c>
      <c r="B46" s="664" t="s">
        <v>781</v>
      </c>
      <c r="C46" s="664" t="s">
        <v>791</v>
      </c>
      <c r="D46" s="664" t="s">
        <v>792</v>
      </c>
    </row>
    <row r="47" spans="1:4">
      <c r="A47" s="664">
        <v>46</v>
      </c>
      <c r="B47" s="664" t="s">
        <v>781</v>
      </c>
      <c r="C47" s="664" t="s">
        <v>793</v>
      </c>
      <c r="D47" s="664" t="s">
        <v>794</v>
      </c>
    </row>
    <row r="48" spans="1:4">
      <c r="A48" s="664">
        <v>47</v>
      </c>
      <c r="B48" s="664" t="s">
        <v>781</v>
      </c>
      <c r="C48" s="664" t="s">
        <v>781</v>
      </c>
      <c r="D48" s="664" t="s">
        <v>782</v>
      </c>
    </row>
    <row r="49" spans="1:4">
      <c r="A49" s="664">
        <v>48</v>
      </c>
      <c r="B49" s="664" t="s">
        <v>781</v>
      </c>
      <c r="C49" s="664" t="s">
        <v>795</v>
      </c>
      <c r="D49" s="664" t="s">
        <v>796</v>
      </c>
    </row>
    <row r="50" spans="1:4">
      <c r="A50" s="664">
        <v>49</v>
      </c>
      <c r="B50" s="664" t="s">
        <v>781</v>
      </c>
      <c r="C50" s="664" t="s">
        <v>797</v>
      </c>
      <c r="D50" s="664" t="s">
        <v>798</v>
      </c>
    </row>
    <row r="51" spans="1:4">
      <c r="A51" s="664">
        <v>50</v>
      </c>
      <c r="B51" s="664" t="s">
        <v>799</v>
      </c>
      <c r="C51" s="664" t="s">
        <v>799</v>
      </c>
      <c r="D51" s="664" t="s">
        <v>800</v>
      </c>
    </row>
    <row r="52" spans="1:4">
      <c r="A52" s="664">
        <v>51</v>
      </c>
      <c r="B52" s="664" t="s">
        <v>801</v>
      </c>
      <c r="C52" s="664" t="s">
        <v>803</v>
      </c>
      <c r="D52" s="664" t="s">
        <v>804</v>
      </c>
    </row>
    <row r="53" spans="1:4">
      <c r="A53" s="664">
        <v>52</v>
      </c>
      <c r="B53" s="664" t="s">
        <v>801</v>
      </c>
      <c r="C53" s="664" t="s">
        <v>805</v>
      </c>
      <c r="D53" s="664" t="s">
        <v>806</v>
      </c>
    </row>
    <row r="54" spans="1:4">
      <c r="A54" s="664">
        <v>53</v>
      </c>
      <c r="B54" s="664" t="s">
        <v>801</v>
      </c>
      <c r="C54" s="664" t="s">
        <v>807</v>
      </c>
      <c r="D54" s="664" t="s">
        <v>808</v>
      </c>
    </row>
    <row r="55" spans="1:4">
      <c r="A55" s="664">
        <v>54</v>
      </c>
      <c r="B55" s="664" t="s">
        <v>801</v>
      </c>
      <c r="C55" s="664" t="s">
        <v>809</v>
      </c>
      <c r="D55" s="664" t="s">
        <v>810</v>
      </c>
    </row>
    <row r="56" spans="1:4">
      <c r="A56" s="664">
        <v>55</v>
      </c>
      <c r="B56" s="664" t="s">
        <v>801</v>
      </c>
      <c r="C56" s="664" t="s">
        <v>801</v>
      </c>
      <c r="D56" s="664" t="s">
        <v>802</v>
      </c>
    </row>
    <row r="57" spans="1:4">
      <c r="A57" s="664">
        <v>56</v>
      </c>
      <c r="B57" s="664" t="s">
        <v>801</v>
      </c>
      <c r="C57" s="664" t="s">
        <v>811</v>
      </c>
      <c r="D57" s="664" t="s">
        <v>812</v>
      </c>
    </row>
    <row r="58" spans="1:4">
      <c r="A58" s="664">
        <v>57</v>
      </c>
      <c r="B58" s="664" t="s">
        <v>801</v>
      </c>
      <c r="C58" s="664" t="s">
        <v>813</v>
      </c>
      <c r="D58" s="664" t="s">
        <v>814</v>
      </c>
    </row>
    <row r="59" spans="1:4">
      <c r="A59" s="664">
        <v>58</v>
      </c>
      <c r="B59" s="664" t="s">
        <v>801</v>
      </c>
      <c r="C59" s="664" t="s">
        <v>815</v>
      </c>
      <c r="D59" s="664" t="s">
        <v>816</v>
      </c>
    </row>
    <row r="60" spans="1:4">
      <c r="A60" s="664">
        <v>59</v>
      </c>
      <c r="B60" s="664" t="s">
        <v>801</v>
      </c>
      <c r="C60" s="664" t="s">
        <v>817</v>
      </c>
      <c r="D60" s="664" t="s">
        <v>818</v>
      </c>
    </row>
    <row r="61" spans="1:4">
      <c r="A61" s="664">
        <v>60</v>
      </c>
      <c r="B61" s="664" t="s">
        <v>801</v>
      </c>
      <c r="C61" s="664" t="s">
        <v>819</v>
      </c>
      <c r="D61" s="664" t="s">
        <v>820</v>
      </c>
    </row>
    <row r="62" spans="1:4">
      <c r="A62" s="664">
        <v>61</v>
      </c>
      <c r="B62" s="664" t="s">
        <v>801</v>
      </c>
      <c r="C62" s="664" t="s">
        <v>821</v>
      </c>
      <c r="D62" s="664" t="s">
        <v>822</v>
      </c>
    </row>
    <row r="63" spans="1:4">
      <c r="A63" s="664">
        <v>62</v>
      </c>
      <c r="B63" s="664" t="s">
        <v>801</v>
      </c>
      <c r="C63" s="664" t="s">
        <v>823</v>
      </c>
      <c r="D63" s="664" t="s">
        <v>824</v>
      </c>
    </row>
    <row r="64" spans="1:4">
      <c r="A64" s="664">
        <v>63</v>
      </c>
      <c r="B64" s="664" t="s">
        <v>825</v>
      </c>
      <c r="C64" s="664" t="s">
        <v>825</v>
      </c>
      <c r="D64" s="664" t="s">
        <v>826</v>
      </c>
    </row>
    <row r="65" spans="1:4">
      <c r="A65" s="664">
        <v>64</v>
      </c>
      <c r="B65" s="664" t="s">
        <v>827</v>
      </c>
      <c r="C65" s="664" t="s">
        <v>827</v>
      </c>
      <c r="D65" s="664" t="s">
        <v>828</v>
      </c>
    </row>
    <row r="66" spans="1:4">
      <c r="A66" s="664">
        <v>65</v>
      </c>
      <c r="B66" s="664" t="s">
        <v>829</v>
      </c>
      <c r="C66" s="664" t="s">
        <v>829</v>
      </c>
      <c r="D66" s="664" t="s">
        <v>830</v>
      </c>
    </row>
    <row r="67" spans="1:4">
      <c r="A67" s="664">
        <v>66</v>
      </c>
      <c r="B67" s="664" t="s">
        <v>831</v>
      </c>
      <c r="C67" s="664" t="s">
        <v>833</v>
      </c>
      <c r="D67" s="664" t="s">
        <v>834</v>
      </c>
    </row>
    <row r="68" spans="1:4">
      <c r="A68" s="664">
        <v>67</v>
      </c>
      <c r="B68" s="664" t="s">
        <v>831</v>
      </c>
      <c r="C68" s="664" t="s">
        <v>835</v>
      </c>
      <c r="D68" s="664" t="s">
        <v>836</v>
      </c>
    </row>
    <row r="69" spans="1:4">
      <c r="A69" s="664">
        <v>68</v>
      </c>
      <c r="B69" s="664" t="s">
        <v>831</v>
      </c>
      <c r="C69" s="664" t="s">
        <v>837</v>
      </c>
      <c r="D69" s="664" t="s">
        <v>838</v>
      </c>
    </row>
    <row r="70" spans="1:4">
      <c r="A70" s="664">
        <v>69</v>
      </c>
      <c r="B70" s="664" t="s">
        <v>831</v>
      </c>
      <c r="C70" s="664" t="s">
        <v>839</v>
      </c>
      <c r="D70" s="664" t="s">
        <v>840</v>
      </c>
    </row>
    <row r="71" spans="1:4">
      <c r="A71" s="664">
        <v>70</v>
      </c>
      <c r="B71" s="664" t="s">
        <v>831</v>
      </c>
      <c r="C71" s="664" t="s">
        <v>841</v>
      </c>
      <c r="D71" s="664" t="s">
        <v>842</v>
      </c>
    </row>
    <row r="72" spans="1:4">
      <c r="A72" s="664">
        <v>71</v>
      </c>
      <c r="B72" s="664" t="s">
        <v>831</v>
      </c>
      <c r="C72" s="664" t="s">
        <v>843</v>
      </c>
      <c r="D72" s="664" t="s">
        <v>844</v>
      </c>
    </row>
    <row r="73" spans="1:4">
      <c r="A73" s="664">
        <v>72</v>
      </c>
      <c r="B73" s="664" t="s">
        <v>831</v>
      </c>
      <c r="C73" s="664" t="s">
        <v>845</v>
      </c>
      <c r="D73" s="664" t="s">
        <v>846</v>
      </c>
    </row>
    <row r="74" spans="1:4">
      <c r="A74" s="664">
        <v>73</v>
      </c>
      <c r="B74" s="664" t="s">
        <v>831</v>
      </c>
      <c r="C74" s="664" t="s">
        <v>831</v>
      </c>
      <c r="D74" s="664" t="s">
        <v>832</v>
      </c>
    </row>
    <row r="75" spans="1:4">
      <c r="A75" s="664">
        <v>74</v>
      </c>
      <c r="B75" s="664" t="s">
        <v>831</v>
      </c>
      <c r="C75" s="664" t="s">
        <v>847</v>
      </c>
      <c r="D75" s="664" t="s">
        <v>848</v>
      </c>
    </row>
    <row r="76" spans="1:4">
      <c r="A76" s="664">
        <v>75</v>
      </c>
      <c r="B76" s="664" t="s">
        <v>849</v>
      </c>
      <c r="C76" s="664" t="s">
        <v>849</v>
      </c>
      <c r="D76" s="664" t="s">
        <v>850</v>
      </c>
    </row>
    <row r="77" spans="1:4">
      <c r="A77" s="664">
        <v>76</v>
      </c>
      <c r="B77" s="664" t="s">
        <v>851</v>
      </c>
      <c r="C77" s="664" t="s">
        <v>853</v>
      </c>
      <c r="D77" s="664" t="s">
        <v>854</v>
      </c>
    </row>
    <row r="78" spans="1:4">
      <c r="A78" s="664">
        <v>77</v>
      </c>
      <c r="B78" s="664" t="s">
        <v>851</v>
      </c>
      <c r="C78" s="664" t="s">
        <v>855</v>
      </c>
      <c r="D78" s="664" t="s">
        <v>856</v>
      </c>
    </row>
    <row r="79" spans="1:4">
      <c r="A79" s="664">
        <v>78</v>
      </c>
      <c r="B79" s="664" t="s">
        <v>851</v>
      </c>
      <c r="C79" s="664" t="s">
        <v>857</v>
      </c>
      <c r="D79" s="664" t="s">
        <v>858</v>
      </c>
    </row>
    <row r="80" spans="1:4">
      <c r="A80" s="664">
        <v>79</v>
      </c>
      <c r="B80" s="664" t="s">
        <v>851</v>
      </c>
      <c r="C80" s="664" t="s">
        <v>859</v>
      </c>
      <c r="D80" s="664" t="s">
        <v>860</v>
      </c>
    </row>
    <row r="81" spans="1:4">
      <c r="A81" s="664">
        <v>80</v>
      </c>
      <c r="B81" s="664" t="s">
        <v>851</v>
      </c>
      <c r="C81" s="664" t="s">
        <v>861</v>
      </c>
      <c r="D81" s="664" t="s">
        <v>862</v>
      </c>
    </row>
    <row r="82" spans="1:4">
      <c r="A82" s="664">
        <v>81</v>
      </c>
      <c r="B82" s="664" t="s">
        <v>851</v>
      </c>
      <c r="C82" s="664" t="s">
        <v>863</v>
      </c>
      <c r="D82" s="664" t="s">
        <v>864</v>
      </c>
    </row>
    <row r="83" spans="1:4">
      <c r="A83" s="664">
        <v>82</v>
      </c>
      <c r="B83" s="664" t="s">
        <v>851</v>
      </c>
      <c r="C83" s="664" t="s">
        <v>865</v>
      </c>
      <c r="D83" s="664" t="s">
        <v>866</v>
      </c>
    </row>
    <row r="84" spans="1:4">
      <c r="A84" s="664">
        <v>83</v>
      </c>
      <c r="B84" s="664" t="s">
        <v>851</v>
      </c>
      <c r="C84" s="664" t="s">
        <v>867</v>
      </c>
      <c r="D84" s="664" t="s">
        <v>868</v>
      </c>
    </row>
    <row r="85" spans="1:4">
      <c r="A85" s="664">
        <v>84</v>
      </c>
      <c r="B85" s="664" t="s">
        <v>851</v>
      </c>
      <c r="C85" s="664" t="s">
        <v>851</v>
      </c>
      <c r="D85" s="664" t="s">
        <v>852</v>
      </c>
    </row>
    <row r="86" spans="1:4">
      <c r="A86" s="664">
        <v>85</v>
      </c>
      <c r="B86" s="664" t="s">
        <v>851</v>
      </c>
      <c r="C86" s="664" t="s">
        <v>869</v>
      </c>
      <c r="D86" s="664" t="s">
        <v>870</v>
      </c>
    </row>
    <row r="87" spans="1:4">
      <c r="A87" s="664">
        <v>86</v>
      </c>
      <c r="B87" s="664" t="s">
        <v>851</v>
      </c>
      <c r="C87" s="664" t="s">
        <v>871</v>
      </c>
      <c r="D87" s="664" t="s">
        <v>872</v>
      </c>
    </row>
    <row r="88" spans="1:4">
      <c r="A88" s="664">
        <v>87</v>
      </c>
      <c r="B88" s="664" t="s">
        <v>851</v>
      </c>
      <c r="C88" s="664" t="s">
        <v>873</v>
      </c>
      <c r="D88" s="664" t="s">
        <v>874</v>
      </c>
    </row>
    <row r="89" spans="1:4">
      <c r="A89" s="664">
        <v>88</v>
      </c>
      <c r="B89" s="664" t="s">
        <v>851</v>
      </c>
      <c r="C89" s="664" t="s">
        <v>875</v>
      </c>
      <c r="D89" s="664" t="s">
        <v>876</v>
      </c>
    </row>
    <row r="90" spans="1:4">
      <c r="A90" s="664">
        <v>89</v>
      </c>
      <c r="B90" s="664" t="s">
        <v>851</v>
      </c>
      <c r="C90" s="664" t="s">
        <v>877</v>
      </c>
      <c r="D90" s="664" t="s">
        <v>878</v>
      </c>
    </row>
    <row r="91" spans="1:4">
      <c r="A91" s="664">
        <v>90</v>
      </c>
      <c r="B91" s="664" t="s">
        <v>879</v>
      </c>
      <c r="C91" s="664" t="s">
        <v>879</v>
      </c>
      <c r="D91" s="664" t="s">
        <v>880</v>
      </c>
    </row>
    <row r="92" spans="1:4">
      <c r="A92" s="664">
        <v>91</v>
      </c>
      <c r="B92" s="664" t="s">
        <v>881</v>
      </c>
      <c r="C92" s="664" t="s">
        <v>881</v>
      </c>
      <c r="D92" s="664" t="s">
        <v>882</v>
      </c>
    </row>
    <row r="93" spans="1:4">
      <c r="A93" s="664">
        <v>92</v>
      </c>
      <c r="B93" s="664" t="s">
        <v>883</v>
      </c>
      <c r="C93" s="664" t="s">
        <v>885</v>
      </c>
      <c r="D93" s="664" t="s">
        <v>886</v>
      </c>
    </row>
    <row r="94" spans="1:4">
      <c r="A94" s="664">
        <v>93</v>
      </c>
      <c r="B94" s="664" t="s">
        <v>883</v>
      </c>
      <c r="C94" s="664" t="s">
        <v>887</v>
      </c>
      <c r="D94" s="664" t="s">
        <v>888</v>
      </c>
    </row>
    <row r="95" spans="1:4">
      <c r="A95" s="664">
        <v>94</v>
      </c>
      <c r="B95" s="664" t="s">
        <v>883</v>
      </c>
      <c r="C95" s="664" t="s">
        <v>889</v>
      </c>
      <c r="D95" s="664" t="s">
        <v>890</v>
      </c>
    </row>
    <row r="96" spans="1:4">
      <c r="A96" s="664">
        <v>95</v>
      </c>
      <c r="B96" s="664" t="s">
        <v>883</v>
      </c>
      <c r="C96" s="664" t="s">
        <v>891</v>
      </c>
      <c r="D96" s="664" t="s">
        <v>892</v>
      </c>
    </row>
    <row r="97" spans="1:4">
      <c r="A97" s="664">
        <v>96</v>
      </c>
      <c r="B97" s="664" t="s">
        <v>883</v>
      </c>
      <c r="C97" s="664" t="s">
        <v>893</v>
      </c>
      <c r="D97" s="664" t="s">
        <v>894</v>
      </c>
    </row>
    <row r="98" spans="1:4">
      <c r="A98" s="664">
        <v>97</v>
      </c>
      <c r="B98" s="664" t="s">
        <v>883</v>
      </c>
      <c r="C98" s="664" t="s">
        <v>895</v>
      </c>
      <c r="D98" s="664" t="s">
        <v>896</v>
      </c>
    </row>
    <row r="99" spans="1:4">
      <c r="A99" s="664">
        <v>98</v>
      </c>
      <c r="B99" s="664" t="s">
        <v>883</v>
      </c>
      <c r="C99" s="664" t="s">
        <v>897</v>
      </c>
      <c r="D99" s="664" t="s">
        <v>898</v>
      </c>
    </row>
    <row r="100" spans="1:4">
      <c r="A100" s="664">
        <v>99</v>
      </c>
      <c r="B100" s="664" t="s">
        <v>883</v>
      </c>
      <c r="C100" s="664" t="s">
        <v>899</v>
      </c>
      <c r="D100" s="664" t="s">
        <v>900</v>
      </c>
    </row>
    <row r="101" spans="1:4">
      <c r="A101" s="664">
        <v>100</v>
      </c>
      <c r="B101" s="664" t="s">
        <v>883</v>
      </c>
      <c r="C101" s="664" t="s">
        <v>901</v>
      </c>
      <c r="D101" s="664" t="s">
        <v>902</v>
      </c>
    </row>
    <row r="102" spans="1:4">
      <c r="A102" s="664">
        <v>101</v>
      </c>
      <c r="B102" s="664" t="s">
        <v>883</v>
      </c>
      <c r="C102" s="664" t="s">
        <v>883</v>
      </c>
      <c r="D102" s="664" t="s">
        <v>884</v>
      </c>
    </row>
    <row r="103" spans="1:4">
      <c r="A103" s="664">
        <v>102</v>
      </c>
      <c r="B103" s="664" t="s">
        <v>883</v>
      </c>
      <c r="C103" s="664" t="s">
        <v>903</v>
      </c>
      <c r="D103" s="664" t="s">
        <v>904</v>
      </c>
    </row>
    <row r="104" spans="1:4">
      <c r="A104" s="664">
        <v>103</v>
      </c>
      <c r="B104" s="664" t="s">
        <v>883</v>
      </c>
      <c r="C104" s="664" t="s">
        <v>905</v>
      </c>
      <c r="D104" s="664" t="s">
        <v>906</v>
      </c>
    </row>
    <row r="105" spans="1:4">
      <c r="A105" s="664">
        <v>104</v>
      </c>
      <c r="B105" s="664" t="s">
        <v>883</v>
      </c>
      <c r="C105" s="664" t="s">
        <v>907</v>
      </c>
      <c r="D105" s="664" t="s">
        <v>908</v>
      </c>
    </row>
    <row r="106" spans="1:4">
      <c r="A106" s="664">
        <v>105</v>
      </c>
      <c r="B106" s="664" t="s">
        <v>909</v>
      </c>
      <c r="C106" s="664" t="s">
        <v>909</v>
      </c>
      <c r="D106" s="664" t="s">
        <v>910</v>
      </c>
    </row>
  </sheetData>
  <phoneticPr fontId="11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 codeName="TSH_et_union_hor">
    <tabColor indexed="47"/>
  </sheetPr>
  <dimension ref="A2:FL295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173</v>
      </c>
    </row>
    <row r="4" spans="1:19" s="12" customFormat="1" ht="17.100000000000001" customHeight="1">
      <c r="C4" s="46"/>
      <c r="D4" s="99"/>
      <c r="E4" s="100"/>
    </row>
    <row r="7" spans="1:19" s="34" customFormat="1" ht="17.100000000000001" customHeight="1">
      <c r="A7" s="34" t="s">
        <v>0</v>
      </c>
    </row>
    <row r="8" spans="1:19" ht="17.100000000000001" customHeight="1">
      <c r="G8" s="67"/>
      <c r="H8" s="67"/>
      <c r="I8" s="67"/>
      <c r="M8" s="42"/>
    </row>
    <row r="9" spans="1:19" s="75" customFormat="1" ht="17.100000000000001" customHeight="1">
      <c r="A9" s="256"/>
      <c r="C9" s="154"/>
      <c r="D9" s="783">
        <v>1</v>
      </c>
      <c r="E9" s="922"/>
      <c r="F9" s="926"/>
      <c r="G9" s="930" t="s">
        <v>84</v>
      </c>
      <c r="H9" s="783"/>
      <c r="I9" s="783">
        <v>1</v>
      </c>
      <c r="J9" s="924"/>
      <c r="K9" s="821" t="s">
        <v>84</v>
      </c>
      <c r="L9" s="788"/>
      <c r="M9" s="788" t="s">
        <v>91</v>
      </c>
      <c r="N9" s="920"/>
      <c r="O9" s="821" t="s">
        <v>84</v>
      </c>
      <c r="P9" s="279"/>
      <c r="Q9" s="279" t="s">
        <v>91</v>
      </c>
      <c r="R9" s="745"/>
      <c r="S9" s="386"/>
    </row>
    <row r="10" spans="1:19" s="75" customFormat="1" ht="17.100000000000001" customHeight="1">
      <c r="A10" s="256"/>
      <c r="C10" s="154"/>
      <c r="D10" s="784"/>
      <c r="E10" s="923"/>
      <c r="F10" s="927"/>
      <c r="G10" s="784"/>
      <c r="H10" s="784"/>
      <c r="I10" s="784"/>
      <c r="J10" s="925"/>
      <c r="K10" s="784"/>
      <c r="L10" s="784"/>
      <c r="M10" s="784"/>
      <c r="N10" s="921"/>
      <c r="O10" s="784"/>
      <c r="P10" s="280"/>
      <c r="Q10" s="94"/>
      <c r="R10" s="94" t="s">
        <v>674</v>
      </c>
      <c r="S10" s="95"/>
    </row>
    <row r="11" spans="1:19" s="75" customFormat="1" ht="17.100000000000001" customHeight="1">
      <c r="A11" s="256"/>
      <c r="C11" s="154"/>
      <c r="D11" s="784"/>
      <c r="E11" s="923"/>
      <c r="F11" s="927"/>
      <c r="G11" s="784"/>
      <c r="H11" s="784"/>
      <c r="I11" s="784"/>
      <c r="J11" s="925"/>
      <c r="K11" s="784"/>
      <c r="L11" s="93"/>
      <c r="M11" s="94"/>
      <c r="N11" s="94" t="s">
        <v>425</v>
      </c>
      <c r="O11" s="94"/>
      <c r="P11" s="94"/>
      <c r="Q11" s="94"/>
      <c r="R11" s="94"/>
      <c r="S11" s="95"/>
    </row>
    <row r="12" spans="1:19" s="75" customFormat="1" ht="17.25" customHeight="1">
      <c r="A12" s="256"/>
      <c r="C12" s="154"/>
      <c r="D12" s="784"/>
      <c r="E12" s="923"/>
      <c r="F12" s="927"/>
      <c r="G12" s="784"/>
      <c r="H12" s="93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5"/>
    </row>
    <row r="13" spans="1:19" ht="17.100000000000001" customHeight="1">
      <c r="A13" s="257"/>
    </row>
    <row r="14" spans="1:19" ht="16.5" customHeight="1">
      <c r="A14" s="256"/>
      <c r="B14" s="75"/>
      <c r="C14" s="154"/>
      <c r="D14" s="932"/>
      <c r="E14" s="928"/>
      <c r="F14" s="929"/>
      <c r="G14" s="931"/>
      <c r="H14" s="783"/>
      <c r="I14" s="783">
        <v>1</v>
      </c>
      <c r="J14" s="924"/>
      <c r="K14" s="821" t="s">
        <v>84</v>
      </c>
      <c r="L14" s="788"/>
      <c r="M14" s="788" t="s">
        <v>91</v>
      </c>
      <c r="N14" s="920"/>
      <c r="O14" s="821" t="s">
        <v>84</v>
      </c>
      <c r="P14" s="279"/>
      <c r="Q14" s="279" t="s">
        <v>91</v>
      </c>
      <c r="R14" s="745"/>
      <c r="S14" s="386"/>
    </row>
    <row r="15" spans="1:19" ht="17.100000000000001" customHeight="1">
      <c r="A15" s="256"/>
      <c r="B15" s="75"/>
      <c r="C15" s="154"/>
      <c r="D15" s="932"/>
      <c r="E15" s="928"/>
      <c r="F15" s="929"/>
      <c r="G15" s="931"/>
      <c r="H15" s="783"/>
      <c r="I15" s="783"/>
      <c r="J15" s="925"/>
      <c r="K15" s="821"/>
      <c r="L15" s="788"/>
      <c r="M15" s="788"/>
      <c r="N15" s="921"/>
      <c r="O15" s="821"/>
      <c r="P15" s="280"/>
      <c r="Q15" s="94"/>
      <c r="R15" s="94" t="s">
        <v>674</v>
      </c>
      <c r="S15" s="95"/>
    </row>
    <row r="16" spans="1:19" ht="17.100000000000001" customHeight="1">
      <c r="A16" s="256"/>
      <c r="B16" s="75"/>
      <c r="C16" s="154"/>
      <c r="D16" s="932"/>
      <c r="E16" s="928"/>
      <c r="F16" s="929"/>
      <c r="G16" s="931"/>
      <c r="H16" s="783"/>
      <c r="I16" s="783"/>
      <c r="J16" s="925"/>
      <c r="K16" s="821"/>
      <c r="L16" s="93"/>
      <c r="M16" s="94"/>
      <c r="N16" s="94" t="s">
        <v>425</v>
      </c>
      <c r="O16" s="94"/>
      <c r="P16" s="94"/>
      <c r="Q16" s="94"/>
      <c r="R16" s="94"/>
      <c r="S16" s="95"/>
    </row>
    <row r="17" spans="1:36" ht="17.100000000000001" customHeight="1">
      <c r="A17" s="256"/>
      <c r="B17" s="75"/>
      <c r="C17" s="154"/>
      <c r="D17" s="932"/>
      <c r="E17" s="928"/>
      <c r="F17" s="929"/>
      <c r="G17" s="931"/>
      <c r="H17" s="93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5"/>
    </row>
    <row r="18" spans="1:36" ht="17.100000000000001" customHeight="1">
      <c r="A18" s="257"/>
    </row>
    <row r="19" spans="1:36" s="34" customFormat="1" ht="17.100000000000001" hidden="1" customHeight="1">
      <c r="A19" s="34" t="s">
        <v>14</v>
      </c>
      <c r="C19" s="34" t="s">
        <v>91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867" t="s">
        <v>285</v>
      </c>
      <c r="P25" s="867"/>
      <c r="Q25" s="867"/>
      <c r="R25" s="869" t="s">
        <v>257</v>
      </c>
      <c r="S25" s="869"/>
      <c r="T25" s="869"/>
      <c r="U25" s="847" t="s">
        <v>328</v>
      </c>
      <c r="W25" s="914"/>
    </row>
    <row r="26" spans="1:36" ht="17.100000000000001" hidden="1" customHeight="1">
      <c r="O26" s="915" t="s">
        <v>679</v>
      </c>
      <c r="P26" s="915" t="s">
        <v>258</v>
      </c>
      <c r="Q26" s="915"/>
      <c r="R26" s="869"/>
      <c r="S26" s="869"/>
      <c r="T26" s="869"/>
      <c r="U26" s="847"/>
      <c r="W26" s="914"/>
    </row>
    <row r="27" spans="1:36" ht="37.5" hidden="1" customHeight="1">
      <c r="O27" s="915"/>
      <c r="P27" s="77" t="s">
        <v>680</v>
      </c>
      <c r="Q27" s="77" t="s">
        <v>5</v>
      </c>
      <c r="R27" s="78" t="s">
        <v>261</v>
      </c>
      <c r="S27" s="868" t="s">
        <v>260</v>
      </c>
      <c r="T27" s="868"/>
      <c r="U27" s="847"/>
      <c r="W27" s="914"/>
    </row>
    <row r="28" spans="1:36" ht="17.100000000000001" hidden="1" customHeight="1">
      <c r="G28" s="150"/>
      <c r="H28" s="150"/>
      <c r="I28" s="150"/>
      <c r="J28" s="150"/>
      <c r="K28" s="150"/>
      <c r="L28" s="98"/>
      <c r="M28" s="540" t="s">
        <v>180</v>
      </c>
      <c r="N28" s="541"/>
      <c r="O28" s="919"/>
      <c r="P28" s="919"/>
      <c r="Q28" s="919"/>
      <c r="R28" s="919"/>
      <c r="S28" s="919"/>
      <c r="T28" s="919"/>
      <c r="U28" s="919"/>
      <c r="V28" s="98"/>
      <c r="W28" s="98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</row>
    <row r="29" spans="1:36" s="35" customFormat="1" ht="22.5" hidden="1">
      <c r="A29" s="833">
        <v>1</v>
      </c>
      <c r="B29" s="288"/>
      <c r="C29" s="288"/>
      <c r="D29" s="288"/>
      <c r="E29" s="289"/>
      <c r="F29" s="438"/>
      <c r="G29" s="438"/>
      <c r="H29" s="438"/>
      <c r="I29" s="290"/>
      <c r="J29" s="150"/>
      <c r="K29" s="150"/>
      <c r="L29" s="287">
        <f>mergeValue(A29)</f>
        <v>1</v>
      </c>
      <c r="M29" s="539" t="s">
        <v>22</v>
      </c>
      <c r="N29" s="523"/>
      <c r="O29" s="896"/>
      <c r="P29" s="891"/>
      <c r="Q29" s="891"/>
      <c r="R29" s="891"/>
      <c r="S29" s="891"/>
      <c r="T29" s="891"/>
      <c r="U29" s="891"/>
      <c r="V29" s="892"/>
      <c r="W29" s="550" t="s">
        <v>495</v>
      </c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</row>
    <row r="30" spans="1:36" s="35" customFormat="1" ht="22.5" hidden="1">
      <c r="A30" s="833"/>
      <c r="B30" s="833">
        <v>1</v>
      </c>
      <c r="C30" s="288"/>
      <c r="D30" s="288"/>
      <c r="E30" s="438"/>
      <c r="F30" s="438"/>
      <c r="G30" s="438"/>
      <c r="H30" s="438"/>
      <c r="I30" s="167"/>
      <c r="J30" s="151"/>
      <c r="L30" s="287" t="str">
        <f>mergeValue(A30) &amp;"."&amp; mergeValue(B30)</f>
        <v>1.1</v>
      </c>
      <c r="M30" s="130" t="s">
        <v>17</v>
      </c>
      <c r="N30" s="239"/>
      <c r="O30" s="896"/>
      <c r="P30" s="891"/>
      <c r="Q30" s="891"/>
      <c r="R30" s="891"/>
      <c r="S30" s="891"/>
      <c r="T30" s="891"/>
      <c r="U30" s="891"/>
      <c r="V30" s="892"/>
      <c r="W30" s="240" t="s">
        <v>496</v>
      </c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</row>
    <row r="31" spans="1:36" s="35" customFormat="1" ht="45" hidden="1">
      <c r="A31" s="833"/>
      <c r="B31" s="833"/>
      <c r="C31" s="833">
        <v>1</v>
      </c>
      <c r="D31" s="288"/>
      <c r="E31" s="438"/>
      <c r="F31" s="438"/>
      <c r="G31" s="438"/>
      <c r="H31" s="438"/>
      <c r="I31" s="291"/>
      <c r="J31" s="151"/>
      <c r="K31" s="73"/>
      <c r="L31" s="287" t="str">
        <f>mergeValue(A31) &amp;"."&amp; mergeValue(B31)&amp;"."&amp; mergeValue(C31)</f>
        <v>1.1.1</v>
      </c>
      <c r="M31" s="131" t="s">
        <v>624</v>
      </c>
      <c r="N31" s="239"/>
      <c r="O31" s="896"/>
      <c r="P31" s="891"/>
      <c r="Q31" s="891"/>
      <c r="R31" s="891"/>
      <c r="S31" s="891"/>
      <c r="T31" s="891"/>
      <c r="U31" s="891"/>
      <c r="V31" s="892"/>
      <c r="W31" s="240" t="s">
        <v>625</v>
      </c>
      <c r="X31" s="251"/>
      <c r="Y31" s="251"/>
      <c r="Z31" s="251"/>
      <c r="AA31" s="265"/>
      <c r="AB31" s="251"/>
      <c r="AC31" s="251"/>
      <c r="AD31" s="251"/>
      <c r="AE31" s="251"/>
      <c r="AF31" s="251"/>
      <c r="AG31" s="251"/>
      <c r="AH31" s="251"/>
    </row>
    <row r="32" spans="1:36" s="35" customFormat="1" ht="33.75" hidden="1">
      <c r="A32" s="833"/>
      <c r="B32" s="833"/>
      <c r="C32" s="833"/>
      <c r="D32" s="833">
        <v>1</v>
      </c>
      <c r="E32" s="438"/>
      <c r="F32" s="438"/>
      <c r="G32" s="438"/>
      <c r="H32" s="438"/>
      <c r="I32" s="814"/>
      <c r="J32" s="151"/>
      <c r="K32" s="73"/>
      <c r="L32" s="287" t="str">
        <f>mergeValue(A32) &amp;"."&amp; mergeValue(B32)&amp;"."&amp; mergeValue(C32)&amp;"."&amp; mergeValue(D32)</f>
        <v>1.1.1.1</v>
      </c>
      <c r="M32" s="132" t="s">
        <v>396</v>
      </c>
      <c r="N32" s="239"/>
      <c r="O32" s="893"/>
      <c r="P32" s="894"/>
      <c r="Q32" s="894"/>
      <c r="R32" s="894"/>
      <c r="S32" s="894"/>
      <c r="T32" s="894"/>
      <c r="U32" s="894"/>
      <c r="V32" s="895"/>
      <c r="W32" s="240" t="s">
        <v>615</v>
      </c>
      <c r="X32" s="251"/>
      <c r="Y32" s="251"/>
      <c r="Z32" s="251"/>
      <c r="AA32" s="265"/>
      <c r="AB32" s="251"/>
      <c r="AC32" s="251"/>
      <c r="AD32" s="251"/>
      <c r="AE32" s="251"/>
      <c r="AF32" s="251"/>
      <c r="AG32" s="251"/>
      <c r="AH32" s="251"/>
    </row>
    <row r="33" spans="1:36" s="35" customFormat="1" ht="33.75" hidden="1" customHeight="1">
      <c r="A33" s="833"/>
      <c r="B33" s="833"/>
      <c r="C33" s="833"/>
      <c r="D33" s="833"/>
      <c r="E33" s="833">
        <v>1</v>
      </c>
      <c r="F33" s="438"/>
      <c r="G33" s="438"/>
      <c r="H33" s="438"/>
      <c r="I33" s="814"/>
      <c r="J33" s="814"/>
      <c r="K33" s="73"/>
      <c r="L33" s="287" t="str">
        <f>mergeValue(A33) &amp;"."&amp; mergeValue(B33)&amp;"."&amp; mergeValue(C33)&amp;"."&amp; mergeValue(D33)&amp;"."&amp; mergeValue(E33)</f>
        <v>1.1.1.1.1</v>
      </c>
      <c r="M33" s="142" t="s">
        <v>9</v>
      </c>
      <c r="N33" s="240"/>
      <c r="O33" s="837"/>
      <c r="P33" s="838"/>
      <c r="Q33" s="838"/>
      <c r="R33" s="838"/>
      <c r="S33" s="838"/>
      <c r="T33" s="838"/>
      <c r="U33" s="838"/>
      <c r="V33" s="839"/>
      <c r="W33" s="240" t="s">
        <v>497</v>
      </c>
      <c r="X33" s="251"/>
      <c r="Y33" s="265" t="str">
        <f>strCheckUnique(Z33:Z36)</f>
        <v/>
      </c>
      <c r="Z33" s="251"/>
      <c r="AA33" s="265"/>
      <c r="AB33" s="251"/>
      <c r="AC33" s="251"/>
      <c r="AD33" s="251"/>
      <c r="AE33" s="251"/>
      <c r="AF33" s="251"/>
      <c r="AG33" s="251"/>
      <c r="AH33" s="251"/>
    </row>
    <row r="34" spans="1:36" s="35" customFormat="1" ht="66" hidden="1" customHeight="1">
      <c r="A34" s="833"/>
      <c r="B34" s="833"/>
      <c r="C34" s="833"/>
      <c r="D34" s="833"/>
      <c r="E34" s="833"/>
      <c r="F34" s="288">
        <v>1</v>
      </c>
      <c r="G34" s="288"/>
      <c r="H34" s="288"/>
      <c r="I34" s="814"/>
      <c r="J34" s="814"/>
      <c r="K34" s="291"/>
      <c r="L34" s="287" t="str">
        <f>mergeValue(A34) &amp;"."&amp; mergeValue(B34)&amp;"."&amp; mergeValue(C34)&amp;"."&amp; mergeValue(D34)&amp;"."&amp; mergeValue(E34)&amp;"."&amp; mergeValue(F34)</f>
        <v>1.1.1.1.1.1</v>
      </c>
      <c r="M34" s="281"/>
      <c r="N34" s="822"/>
      <c r="O34" s="162"/>
      <c r="P34" s="162"/>
      <c r="Q34" s="162"/>
      <c r="R34" s="817"/>
      <c r="S34" s="821" t="s">
        <v>83</v>
      </c>
      <c r="T34" s="817"/>
      <c r="U34" s="821" t="s">
        <v>84</v>
      </c>
      <c r="V34" s="236"/>
      <c r="W34" s="916" t="s">
        <v>498</v>
      </c>
      <c r="X34" s="251" t="str">
        <f>strCheckDate(O35:V35)</f>
        <v/>
      </c>
      <c r="Y34" s="251"/>
      <c r="Z34" s="265" t="str">
        <f>IF(M34="","",M34 )</f>
        <v/>
      </c>
      <c r="AA34" s="265"/>
      <c r="AB34" s="265"/>
      <c r="AC34" s="265"/>
      <c r="AD34" s="251"/>
      <c r="AE34" s="251"/>
      <c r="AF34" s="251"/>
      <c r="AG34" s="251"/>
      <c r="AH34" s="251"/>
    </row>
    <row r="35" spans="1:36" s="35" customFormat="1" ht="14.25" hidden="1" customHeight="1">
      <c r="A35" s="833"/>
      <c r="B35" s="833"/>
      <c r="C35" s="833"/>
      <c r="D35" s="833"/>
      <c r="E35" s="833"/>
      <c r="F35" s="288"/>
      <c r="G35" s="288"/>
      <c r="H35" s="288"/>
      <c r="I35" s="814"/>
      <c r="J35" s="814"/>
      <c r="K35" s="291"/>
      <c r="L35" s="141"/>
      <c r="M35" s="171"/>
      <c r="N35" s="822"/>
      <c r="O35" s="252"/>
      <c r="P35" s="249"/>
      <c r="Q35" s="250" t="str">
        <f>R34 &amp; "-" &amp; T34</f>
        <v>-</v>
      </c>
      <c r="R35" s="817"/>
      <c r="S35" s="821"/>
      <c r="T35" s="818"/>
      <c r="U35" s="821"/>
      <c r="V35" s="236"/>
      <c r="W35" s="917"/>
      <c r="X35" s="251"/>
      <c r="Y35" s="251"/>
      <c r="Z35" s="251"/>
      <c r="AA35" s="265"/>
      <c r="AB35" s="251"/>
      <c r="AC35" s="251"/>
      <c r="AD35" s="251"/>
      <c r="AE35" s="251"/>
      <c r="AF35" s="251"/>
      <c r="AG35" s="251"/>
      <c r="AH35" s="251"/>
    </row>
    <row r="36" spans="1:36" ht="15" hidden="1" customHeight="1">
      <c r="A36" s="833"/>
      <c r="B36" s="833"/>
      <c r="C36" s="833"/>
      <c r="D36" s="833"/>
      <c r="E36" s="833"/>
      <c r="F36" s="288"/>
      <c r="G36" s="288"/>
      <c r="H36" s="288"/>
      <c r="I36" s="814"/>
      <c r="J36" s="814"/>
      <c r="K36" s="168"/>
      <c r="L36" s="84"/>
      <c r="M36" s="145" t="s">
        <v>397</v>
      </c>
      <c r="N36" s="165"/>
      <c r="O36" s="128"/>
      <c r="P36" s="128"/>
      <c r="Q36" s="128"/>
      <c r="R36" s="219"/>
      <c r="S36" s="166"/>
      <c r="T36" s="166"/>
      <c r="U36" s="166"/>
      <c r="V36" s="156"/>
      <c r="W36" s="918"/>
      <c r="X36" s="255"/>
      <c r="Y36" s="255"/>
      <c r="Z36" s="255"/>
      <c r="AA36" s="265"/>
      <c r="AB36" s="255"/>
      <c r="AC36" s="251"/>
      <c r="AD36" s="251"/>
      <c r="AE36" s="251"/>
      <c r="AF36" s="251"/>
      <c r="AG36" s="251"/>
      <c r="AH36" s="251"/>
      <c r="AI36" s="35"/>
    </row>
    <row r="37" spans="1:36" ht="15" hidden="1" customHeight="1">
      <c r="A37" s="833"/>
      <c r="B37" s="833"/>
      <c r="C37" s="833"/>
      <c r="D37" s="833"/>
      <c r="E37" s="288"/>
      <c r="F37" s="438"/>
      <c r="G37" s="438"/>
      <c r="H37" s="438"/>
      <c r="I37" s="814"/>
      <c r="J37" s="58"/>
      <c r="K37" s="168"/>
      <c r="L37" s="84"/>
      <c r="M37" s="135" t="s">
        <v>12</v>
      </c>
      <c r="N37" s="165"/>
      <c r="O37" s="128"/>
      <c r="P37" s="128"/>
      <c r="Q37" s="128"/>
      <c r="R37" s="219"/>
      <c r="S37" s="166"/>
      <c r="T37" s="166"/>
      <c r="U37" s="165"/>
      <c r="V37" s="166"/>
      <c r="W37" s="156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</row>
    <row r="38" spans="1:36" ht="15" hidden="1" customHeight="1">
      <c r="A38" s="833"/>
      <c r="B38" s="833"/>
      <c r="C38" s="833"/>
      <c r="D38" s="288"/>
      <c r="E38" s="292"/>
      <c r="F38" s="438"/>
      <c r="G38" s="438"/>
      <c r="H38" s="438"/>
      <c r="I38" s="168"/>
      <c r="J38" s="58"/>
      <c r="K38" s="150"/>
      <c r="L38" s="84"/>
      <c r="M38" s="134" t="s">
        <v>398</v>
      </c>
      <c r="N38" s="165"/>
      <c r="O38" s="128"/>
      <c r="P38" s="128"/>
      <c r="Q38" s="128"/>
      <c r="R38" s="219"/>
      <c r="S38" s="166"/>
      <c r="T38" s="166"/>
      <c r="U38" s="165"/>
      <c r="V38" s="166"/>
      <c r="W38" s="156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</row>
    <row r="39" spans="1:36" ht="15" hidden="1" customHeight="1">
      <c r="A39" s="833"/>
      <c r="B39" s="833"/>
      <c r="C39" s="288"/>
      <c r="D39" s="288"/>
      <c r="E39" s="292"/>
      <c r="F39" s="438"/>
      <c r="G39" s="438"/>
      <c r="H39" s="438"/>
      <c r="I39" s="168"/>
      <c r="J39" s="58"/>
      <c r="K39" s="150"/>
      <c r="L39" s="84"/>
      <c r="M39" s="133" t="s">
        <v>374</v>
      </c>
      <c r="N39" s="166"/>
      <c r="O39" s="133"/>
      <c r="P39" s="133"/>
      <c r="Q39" s="133"/>
      <c r="R39" s="219"/>
      <c r="S39" s="166"/>
      <c r="T39" s="166"/>
      <c r="U39" s="165"/>
      <c r="V39" s="166"/>
      <c r="W39" s="156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</row>
    <row r="40" spans="1:36" ht="15" hidden="1" customHeight="1">
      <c r="A40" s="833"/>
      <c r="B40" s="288"/>
      <c r="C40" s="292"/>
      <c r="D40" s="292"/>
      <c r="E40" s="292"/>
      <c r="F40" s="438"/>
      <c r="G40" s="438"/>
      <c r="H40" s="438"/>
      <c r="I40" s="168"/>
      <c r="J40" s="58"/>
      <c r="K40" s="150"/>
      <c r="L40" s="84"/>
      <c r="M40" s="147" t="s">
        <v>20</v>
      </c>
      <c r="N40" s="166"/>
      <c r="O40" s="133"/>
      <c r="P40" s="133"/>
      <c r="Q40" s="133"/>
      <c r="R40" s="219"/>
      <c r="S40" s="166"/>
      <c r="T40" s="166"/>
      <c r="U40" s="165"/>
      <c r="V40" s="166"/>
      <c r="W40" s="156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</row>
    <row r="41" spans="1:36" ht="15" hidden="1" customHeight="1">
      <c r="A41" s="288"/>
      <c r="B41" s="293"/>
      <c r="C41" s="293"/>
      <c r="D41" s="293"/>
      <c r="E41" s="294"/>
      <c r="F41" s="293"/>
      <c r="G41" s="438"/>
      <c r="H41" s="438"/>
      <c r="I41" s="167"/>
      <c r="J41" s="58"/>
      <c r="K41" s="291"/>
      <c r="L41" s="84"/>
      <c r="M41" s="176" t="s">
        <v>296</v>
      </c>
      <c r="N41" s="166"/>
      <c r="O41" s="133"/>
      <c r="P41" s="133"/>
      <c r="Q41" s="133"/>
      <c r="R41" s="219"/>
      <c r="S41" s="166"/>
      <c r="T41" s="166"/>
      <c r="U41" s="165"/>
      <c r="V41" s="166"/>
      <c r="W41" s="156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</row>
    <row r="42" spans="1:36" ht="18.75" customHeight="1"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</row>
    <row r="43" spans="1:36" s="34" customFormat="1" ht="17.100000000000001" customHeight="1">
      <c r="A43" s="34" t="s">
        <v>14</v>
      </c>
      <c r="C43" s="34" t="s">
        <v>50</v>
      </c>
      <c r="U43" s="153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</row>
    <row r="44" spans="1:36" ht="17.100000000000001" customHeight="1">
      <c r="L44" s="595"/>
      <c r="M44" s="595"/>
      <c r="N44" s="595"/>
      <c r="O44" s="595"/>
      <c r="P44" s="595"/>
      <c r="Q44" s="595"/>
      <c r="R44" s="595"/>
      <c r="S44" s="595"/>
      <c r="T44" s="595"/>
      <c r="U44" s="595"/>
      <c r="V44" s="595"/>
      <c r="W44" s="59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</row>
    <row r="45" spans="1:36" s="594" customFormat="1" ht="22.5">
      <c r="A45" s="833">
        <v>1</v>
      </c>
      <c r="B45" s="640"/>
      <c r="C45" s="640"/>
      <c r="D45" s="640"/>
      <c r="E45" s="641"/>
      <c r="F45" s="641"/>
      <c r="G45" s="642"/>
      <c r="H45" s="642"/>
      <c r="I45" s="639"/>
      <c r="J45" s="611"/>
      <c r="K45" s="611"/>
      <c r="L45" s="638">
        <f>mergeValue(A45)</f>
        <v>1</v>
      </c>
      <c r="M45" s="582" t="s">
        <v>22</v>
      </c>
      <c r="N45" s="624"/>
      <c r="O45" s="890"/>
      <c r="P45" s="891"/>
      <c r="Q45" s="891"/>
      <c r="R45" s="891"/>
      <c r="S45" s="891"/>
      <c r="T45" s="891"/>
      <c r="U45" s="891"/>
      <c r="V45" s="892"/>
      <c r="W45" s="503" t="s">
        <v>495</v>
      </c>
      <c r="X45" s="630"/>
      <c r="Y45" s="630"/>
      <c r="Z45" s="630"/>
      <c r="AA45" s="630"/>
      <c r="AB45" s="630"/>
      <c r="AC45" s="630"/>
      <c r="AD45" s="630"/>
      <c r="AE45" s="630"/>
      <c r="AF45" s="630"/>
      <c r="AG45" s="630"/>
      <c r="AH45" s="630"/>
    </row>
    <row r="46" spans="1:36" s="594" customFormat="1" ht="22.5">
      <c r="A46" s="833"/>
      <c r="B46" s="833">
        <v>1</v>
      </c>
      <c r="C46" s="640"/>
      <c r="D46" s="640"/>
      <c r="E46" s="643"/>
      <c r="F46" s="642"/>
      <c r="G46" s="642"/>
      <c r="H46" s="642"/>
      <c r="I46" s="617"/>
      <c r="J46" s="612"/>
      <c r="L46" s="638" t="str">
        <f>mergeValue(A46) &amp;"."&amp; mergeValue(B46)</f>
        <v>1.1</v>
      </c>
      <c r="M46" s="601" t="s">
        <v>17</v>
      </c>
      <c r="N46" s="624"/>
      <c r="O46" s="890"/>
      <c r="P46" s="891"/>
      <c r="Q46" s="891"/>
      <c r="R46" s="891"/>
      <c r="S46" s="891"/>
      <c r="T46" s="891"/>
      <c r="U46" s="891"/>
      <c r="V46" s="892"/>
      <c r="W46" s="503" t="s">
        <v>496</v>
      </c>
      <c r="X46" s="630"/>
      <c r="Y46" s="630"/>
      <c r="Z46" s="630"/>
      <c r="AA46" s="630"/>
      <c r="AB46" s="630"/>
      <c r="AC46" s="630"/>
      <c r="AD46" s="630"/>
      <c r="AE46" s="630"/>
      <c r="AF46" s="630"/>
      <c r="AG46" s="630"/>
      <c r="AH46" s="630"/>
    </row>
    <row r="47" spans="1:36" s="594" customFormat="1" ht="45">
      <c r="A47" s="833"/>
      <c r="B47" s="833"/>
      <c r="C47" s="833">
        <v>1</v>
      </c>
      <c r="D47" s="640"/>
      <c r="E47" s="643"/>
      <c r="F47" s="642"/>
      <c r="G47" s="642"/>
      <c r="H47" s="642"/>
      <c r="I47" s="649"/>
      <c r="J47" s="612"/>
      <c r="K47" s="598"/>
      <c r="L47" s="638" t="str">
        <f>mergeValue(A47) &amp;"."&amp; mergeValue(B47)&amp;"."&amp; mergeValue(C47)</f>
        <v>1.1.1</v>
      </c>
      <c r="M47" s="602" t="s">
        <v>624</v>
      </c>
      <c r="N47" s="624"/>
      <c r="O47" s="890"/>
      <c r="P47" s="891"/>
      <c r="Q47" s="891"/>
      <c r="R47" s="891"/>
      <c r="S47" s="891"/>
      <c r="T47" s="891"/>
      <c r="U47" s="891"/>
      <c r="V47" s="892"/>
      <c r="W47" s="503" t="s">
        <v>625</v>
      </c>
      <c r="X47" s="630"/>
      <c r="Y47" s="630"/>
      <c r="Z47" s="630"/>
      <c r="AA47" s="635"/>
      <c r="AB47" s="630"/>
      <c r="AC47" s="630"/>
      <c r="AD47" s="630"/>
      <c r="AE47" s="630"/>
      <c r="AF47" s="630"/>
      <c r="AG47" s="630"/>
      <c r="AH47" s="630"/>
    </row>
    <row r="48" spans="1:36" s="594" customFormat="1" ht="33.75">
      <c r="A48" s="833"/>
      <c r="B48" s="833"/>
      <c r="C48" s="833"/>
      <c r="D48" s="833">
        <v>1</v>
      </c>
      <c r="E48" s="643"/>
      <c r="F48" s="642"/>
      <c r="G48" s="642"/>
      <c r="H48" s="814"/>
      <c r="I48" s="823"/>
      <c r="J48" s="612"/>
      <c r="K48" s="598"/>
      <c r="L48" s="638" t="str">
        <f>mergeValue(A48) &amp;"."&amp; mergeValue(B48)&amp;"."&amp; mergeValue(C48)&amp;"."&amp; mergeValue(D48)</f>
        <v>1.1.1.1</v>
      </c>
      <c r="M48" s="603" t="s">
        <v>396</v>
      </c>
      <c r="N48" s="624"/>
      <c r="O48" s="893"/>
      <c r="P48" s="894"/>
      <c r="Q48" s="894"/>
      <c r="R48" s="894"/>
      <c r="S48" s="894"/>
      <c r="T48" s="894"/>
      <c r="U48" s="894"/>
      <c r="V48" s="895"/>
      <c r="W48" s="503" t="s">
        <v>655</v>
      </c>
      <c r="X48" s="630"/>
      <c r="Y48" s="630"/>
      <c r="Z48" s="630"/>
      <c r="AA48" s="635"/>
      <c r="AB48" s="630"/>
      <c r="AC48" s="630"/>
      <c r="AD48" s="630"/>
      <c r="AE48" s="630"/>
      <c r="AF48" s="630"/>
      <c r="AG48" s="630"/>
      <c r="AH48" s="630"/>
    </row>
    <row r="49" spans="1:36" s="594" customFormat="1" ht="33.75" customHeight="1">
      <c r="A49" s="833"/>
      <c r="B49" s="833"/>
      <c r="C49" s="833"/>
      <c r="D49" s="833"/>
      <c r="E49" s="834" t="s">
        <v>91</v>
      </c>
      <c r="F49" s="640"/>
      <c r="G49" s="642"/>
      <c r="H49" s="814"/>
      <c r="I49" s="823"/>
      <c r="J49" s="814"/>
      <c r="K49" s="598"/>
      <c r="L49" s="638" t="str">
        <f>mergeValue(A49) &amp;"."&amp; mergeValue(B49)&amp;"."&amp; mergeValue(C49)&amp;"."&amp; mergeValue(D49)&amp;"."&amp; mergeValue(E49)</f>
        <v>1.1.1.1.1</v>
      </c>
      <c r="M49" s="607" t="s">
        <v>9</v>
      </c>
      <c r="N49" s="625"/>
      <c r="O49" s="837"/>
      <c r="P49" s="838"/>
      <c r="Q49" s="838"/>
      <c r="R49" s="838"/>
      <c r="S49" s="838"/>
      <c r="T49" s="838"/>
      <c r="U49" s="838"/>
      <c r="V49" s="839"/>
      <c r="W49" s="503" t="s">
        <v>497</v>
      </c>
      <c r="X49" s="630"/>
      <c r="Y49" s="635" t="str">
        <f>strCheckUnique(Z49:Z52)</f>
        <v/>
      </c>
      <c r="Z49" s="630"/>
      <c r="AA49" s="635"/>
      <c r="AB49" s="630"/>
      <c r="AC49" s="630"/>
      <c r="AD49" s="630"/>
      <c r="AE49" s="630"/>
      <c r="AF49" s="630"/>
      <c r="AG49" s="630"/>
      <c r="AH49" s="630"/>
    </row>
    <row r="50" spans="1:36" s="594" customFormat="1" ht="168" customHeight="1">
      <c r="A50" s="833"/>
      <c r="B50" s="833"/>
      <c r="C50" s="833"/>
      <c r="D50" s="833"/>
      <c r="E50" s="834"/>
      <c r="F50" s="640">
        <v>1</v>
      </c>
      <c r="G50" s="640"/>
      <c r="H50" s="814"/>
      <c r="I50" s="823"/>
      <c r="J50" s="814"/>
      <c r="K50" s="649"/>
      <c r="L50" s="638" t="str">
        <f>mergeValue(A50) &amp;"."&amp; mergeValue(B50)&amp;"."&amp; mergeValue(C50)&amp;"."&amp; mergeValue(D50)&amp;"."&amp; mergeValue(E50)&amp;"."&amp; mergeValue(F50)</f>
        <v>1.1.1.1.1.1</v>
      </c>
      <c r="M50" s="637"/>
      <c r="N50" s="822"/>
      <c r="O50" s="614"/>
      <c r="P50" s="614"/>
      <c r="Q50" s="614"/>
      <c r="R50" s="817"/>
      <c r="S50" s="836" t="s">
        <v>83</v>
      </c>
      <c r="T50" s="817"/>
      <c r="U50" s="836" t="s">
        <v>84</v>
      </c>
      <c r="V50" s="623"/>
      <c r="W50" s="813" t="s">
        <v>658</v>
      </c>
      <c r="X50" s="630" t="str">
        <f>strCheckDate(O51:V51)</f>
        <v/>
      </c>
      <c r="Y50" s="630"/>
      <c r="Z50" s="635" t="str">
        <f>IF(M50="","",M50 )</f>
        <v/>
      </c>
      <c r="AA50" s="635"/>
      <c r="AB50" s="635"/>
      <c r="AC50" s="635"/>
      <c r="AD50" s="630"/>
      <c r="AE50" s="630"/>
      <c r="AF50" s="630"/>
      <c r="AG50" s="630"/>
      <c r="AH50" s="630"/>
    </row>
    <row r="51" spans="1:36" s="594" customFormat="1" ht="14.25" hidden="1" customHeight="1">
      <c r="A51" s="833"/>
      <c r="B51" s="833"/>
      <c r="C51" s="833"/>
      <c r="D51" s="833"/>
      <c r="E51" s="834"/>
      <c r="F51" s="640"/>
      <c r="G51" s="640"/>
      <c r="H51" s="814"/>
      <c r="I51" s="823"/>
      <c r="J51" s="814"/>
      <c r="K51" s="649"/>
      <c r="L51" s="606"/>
      <c r="M51" s="655"/>
      <c r="N51" s="822"/>
      <c r="O51" s="631"/>
      <c r="P51" s="628"/>
      <c r="Q51" s="629" t="str">
        <f>R50 &amp; "-" &amp; T50</f>
        <v>-</v>
      </c>
      <c r="R51" s="817"/>
      <c r="S51" s="836"/>
      <c r="T51" s="818"/>
      <c r="U51" s="836"/>
      <c r="V51" s="623"/>
      <c r="W51" s="813"/>
      <c r="X51" s="630"/>
      <c r="Y51" s="630"/>
      <c r="Z51" s="630"/>
      <c r="AA51" s="635"/>
      <c r="AB51" s="630"/>
      <c r="AC51" s="630"/>
      <c r="AD51" s="630"/>
      <c r="AE51" s="630"/>
      <c r="AF51" s="630"/>
      <c r="AG51" s="630"/>
      <c r="AH51" s="630"/>
    </row>
    <row r="52" spans="1:36" s="593" customFormat="1" ht="15" customHeight="1">
      <c r="A52" s="833"/>
      <c r="B52" s="833"/>
      <c r="C52" s="833"/>
      <c r="D52" s="833"/>
      <c r="E52" s="834"/>
      <c r="F52" s="644"/>
      <c r="G52" s="642"/>
      <c r="H52" s="814"/>
      <c r="I52" s="823"/>
      <c r="J52" s="814"/>
      <c r="K52" s="618"/>
      <c r="L52" s="599"/>
      <c r="M52" s="608" t="s">
        <v>397</v>
      </c>
      <c r="N52" s="615"/>
      <c r="O52" s="600"/>
      <c r="P52" s="600"/>
      <c r="Q52" s="600"/>
      <c r="R52" s="622"/>
      <c r="S52" s="616"/>
      <c r="T52" s="616"/>
      <c r="U52" s="616"/>
      <c r="V52" s="613"/>
      <c r="W52" s="813"/>
      <c r="X52" s="632"/>
      <c r="Y52" s="632"/>
      <c r="Z52" s="632"/>
      <c r="AA52" s="635"/>
      <c r="AB52" s="632"/>
      <c r="AC52" s="630"/>
      <c r="AD52" s="630"/>
      <c r="AE52" s="630"/>
      <c r="AF52" s="630"/>
      <c r="AG52" s="630"/>
      <c r="AH52" s="630"/>
      <c r="AI52" s="594"/>
    </row>
    <row r="53" spans="1:36" s="593" customFormat="1" ht="15" customHeight="1">
      <c r="A53" s="833"/>
      <c r="B53" s="833"/>
      <c r="C53" s="833"/>
      <c r="D53" s="833"/>
      <c r="E53" s="643"/>
      <c r="F53" s="644"/>
      <c r="G53" s="642"/>
      <c r="H53" s="814"/>
      <c r="I53" s="823"/>
      <c r="J53" s="597"/>
      <c r="K53" s="618"/>
      <c r="L53" s="599"/>
      <c r="M53" s="605" t="s">
        <v>12</v>
      </c>
      <c r="N53" s="615"/>
      <c r="O53" s="600"/>
      <c r="P53" s="600"/>
      <c r="Q53" s="600"/>
      <c r="R53" s="622"/>
      <c r="S53" s="616"/>
      <c r="T53" s="616"/>
      <c r="U53" s="615"/>
      <c r="V53" s="616"/>
      <c r="W53" s="613"/>
      <c r="X53" s="632"/>
      <c r="Y53" s="632"/>
      <c r="Z53" s="632"/>
      <c r="AA53" s="632"/>
      <c r="AB53" s="632"/>
      <c r="AC53" s="632"/>
      <c r="AD53" s="632"/>
      <c r="AE53" s="632"/>
      <c r="AF53" s="632"/>
      <c r="AG53" s="632"/>
      <c r="AH53" s="632"/>
    </row>
    <row r="54" spans="1:36" s="593" customFormat="1" ht="15" customHeight="1">
      <c r="A54" s="833"/>
      <c r="B54" s="833"/>
      <c r="C54" s="833"/>
      <c r="D54" s="645"/>
      <c r="E54" s="645"/>
      <c r="F54" s="646"/>
      <c r="G54" s="645"/>
      <c r="H54" s="642"/>
      <c r="I54" s="618"/>
      <c r="J54" s="597"/>
      <c r="K54" s="611"/>
      <c r="L54" s="653"/>
      <c r="M54" s="231" t="s">
        <v>398</v>
      </c>
      <c r="N54" s="654"/>
      <c r="O54" s="652"/>
      <c r="P54" s="652"/>
      <c r="Q54" s="652"/>
      <c r="R54" s="651"/>
      <c r="S54" s="129"/>
      <c r="T54" s="129"/>
      <c r="U54" s="654"/>
      <c r="V54" s="129"/>
      <c r="W54" s="157"/>
      <c r="X54" s="632"/>
      <c r="Y54" s="632"/>
      <c r="Z54" s="632"/>
      <c r="AA54" s="632"/>
      <c r="AB54" s="632"/>
      <c r="AC54" s="632"/>
      <c r="AD54" s="632"/>
      <c r="AE54" s="632"/>
      <c r="AF54" s="632"/>
      <c r="AG54" s="632"/>
      <c r="AH54" s="632"/>
    </row>
    <row r="55" spans="1:36" s="593" customFormat="1" ht="15" customHeight="1">
      <c r="A55" s="833"/>
      <c r="B55" s="833"/>
      <c r="C55" s="645"/>
      <c r="D55" s="645"/>
      <c r="E55" s="645"/>
      <c r="F55" s="646"/>
      <c r="G55" s="645"/>
      <c r="H55" s="642"/>
      <c r="I55" s="618"/>
      <c r="J55" s="597"/>
      <c r="K55" s="611"/>
      <c r="L55" s="599"/>
      <c r="M55" s="604" t="s">
        <v>374</v>
      </c>
      <c r="N55" s="616"/>
      <c r="O55" s="604"/>
      <c r="P55" s="604"/>
      <c r="Q55" s="604"/>
      <c r="R55" s="622"/>
      <c r="S55" s="616"/>
      <c r="T55" s="616"/>
      <c r="U55" s="615"/>
      <c r="V55" s="616"/>
      <c r="W55" s="613"/>
      <c r="X55" s="632"/>
      <c r="Y55" s="632"/>
      <c r="Z55" s="632"/>
      <c r="AA55" s="632"/>
      <c r="AB55" s="632"/>
      <c r="AC55" s="632"/>
      <c r="AD55" s="632"/>
      <c r="AE55" s="632"/>
      <c r="AF55" s="632"/>
      <c r="AG55" s="632"/>
      <c r="AH55" s="632"/>
    </row>
    <row r="56" spans="1:36" s="593" customFormat="1" ht="15" customHeight="1">
      <c r="A56" s="833"/>
      <c r="B56" s="645"/>
      <c r="C56" s="645"/>
      <c r="D56" s="645"/>
      <c r="E56" s="645"/>
      <c r="F56" s="646"/>
      <c r="G56" s="645"/>
      <c r="H56" s="642"/>
      <c r="I56" s="618"/>
      <c r="J56" s="597"/>
      <c r="K56" s="611"/>
      <c r="L56" s="599"/>
      <c r="M56" s="610" t="s">
        <v>20</v>
      </c>
      <c r="N56" s="616"/>
      <c r="O56" s="604"/>
      <c r="P56" s="604"/>
      <c r="Q56" s="604"/>
      <c r="R56" s="622"/>
      <c r="S56" s="616"/>
      <c r="T56" s="616"/>
      <c r="U56" s="615"/>
      <c r="V56" s="616"/>
      <c r="W56" s="613"/>
      <c r="X56" s="632"/>
      <c r="Y56" s="632"/>
      <c r="Z56" s="632"/>
      <c r="AA56" s="632"/>
      <c r="AB56" s="632"/>
      <c r="AC56" s="632"/>
      <c r="AD56" s="632"/>
      <c r="AE56" s="632"/>
      <c r="AF56" s="632"/>
      <c r="AG56" s="632"/>
      <c r="AH56" s="632"/>
    </row>
    <row r="57" spans="1:36" s="593" customFormat="1" ht="15" customHeight="1">
      <c r="A57" s="640"/>
      <c r="B57" s="647"/>
      <c r="C57" s="647"/>
      <c r="D57" s="647"/>
      <c r="E57" s="648"/>
      <c r="F57" s="647"/>
      <c r="G57" s="642"/>
      <c r="H57" s="642"/>
      <c r="I57" s="617"/>
      <c r="J57" s="597"/>
      <c r="K57" s="649"/>
      <c r="L57" s="599"/>
      <c r="M57" s="619" t="s">
        <v>296</v>
      </c>
      <c r="N57" s="616"/>
      <c r="O57" s="604"/>
      <c r="P57" s="604"/>
      <c r="Q57" s="604"/>
      <c r="R57" s="622"/>
      <c r="S57" s="616"/>
      <c r="T57" s="616"/>
      <c r="U57" s="615"/>
      <c r="V57" s="616"/>
      <c r="W57" s="613"/>
      <c r="X57" s="632"/>
      <c r="Y57" s="632"/>
      <c r="Z57" s="632"/>
      <c r="AA57" s="632"/>
      <c r="AB57" s="632"/>
      <c r="AC57" s="632"/>
      <c r="AD57" s="632"/>
      <c r="AE57" s="632"/>
      <c r="AF57" s="632"/>
      <c r="AG57" s="632"/>
      <c r="AH57" s="632"/>
    </row>
    <row r="58" spans="1:36" ht="18.75" customHeight="1"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</row>
    <row r="59" spans="1:36" s="34" customFormat="1" ht="17.100000000000001" hidden="1" customHeight="1">
      <c r="A59" s="34" t="s">
        <v>14</v>
      </c>
      <c r="C59" s="34" t="s">
        <v>51</v>
      </c>
      <c r="V59" s="153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</row>
    <row r="60" spans="1:36" ht="17.100000000000001" hidden="1" customHeight="1"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</row>
    <row r="61" spans="1:36" s="35" customFormat="1" ht="22.5" hidden="1">
      <c r="A61" s="833">
        <v>1</v>
      </c>
      <c r="B61" s="288"/>
      <c r="C61" s="288"/>
      <c r="D61" s="288"/>
      <c r="E61" s="289"/>
      <c r="F61" s="438"/>
      <c r="G61" s="438"/>
      <c r="H61" s="438"/>
      <c r="I61" s="290"/>
      <c r="J61" s="150"/>
      <c r="K61" s="150"/>
      <c r="L61" s="287">
        <f>mergeValue(A61)</f>
        <v>1</v>
      </c>
      <c r="M61" s="539" t="s">
        <v>22</v>
      </c>
      <c r="N61" s="523"/>
      <c r="O61" s="816"/>
      <c r="P61" s="816"/>
      <c r="Q61" s="816"/>
      <c r="R61" s="816"/>
      <c r="S61" s="816"/>
      <c r="T61" s="816"/>
      <c r="U61" s="816"/>
      <c r="V61" s="816"/>
      <c r="W61" s="550" t="s">
        <v>495</v>
      </c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</row>
    <row r="62" spans="1:36" s="35" customFormat="1" ht="22.5" hidden="1">
      <c r="A62" s="833"/>
      <c r="B62" s="833">
        <v>1</v>
      </c>
      <c r="C62" s="288"/>
      <c r="D62" s="288"/>
      <c r="E62" s="438"/>
      <c r="F62" s="438"/>
      <c r="G62" s="438"/>
      <c r="H62" s="438"/>
      <c r="I62" s="167"/>
      <c r="J62" s="151"/>
      <c r="L62" s="287" t="str">
        <f>mergeValue(A62) &amp;"."&amp; mergeValue(B62)</f>
        <v>1.1</v>
      </c>
      <c r="M62" s="130" t="s">
        <v>17</v>
      </c>
      <c r="N62" s="239"/>
      <c r="O62" s="816"/>
      <c r="P62" s="816"/>
      <c r="Q62" s="816"/>
      <c r="R62" s="816"/>
      <c r="S62" s="816"/>
      <c r="T62" s="816"/>
      <c r="U62" s="816"/>
      <c r="V62" s="816"/>
      <c r="W62" s="240" t="s">
        <v>496</v>
      </c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</row>
    <row r="63" spans="1:36" s="35" customFormat="1" ht="45" hidden="1">
      <c r="A63" s="833"/>
      <c r="B63" s="833"/>
      <c r="C63" s="833">
        <v>1</v>
      </c>
      <c r="D63" s="288"/>
      <c r="E63" s="438"/>
      <c r="F63" s="438"/>
      <c r="G63" s="438"/>
      <c r="H63" s="438"/>
      <c r="I63" s="291"/>
      <c r="J63" s="151"/>
      <c r="K63" s="73"/>
      <c r="L63" s="287" t="str">
        <f>mergeValue(A63) &amp;"."&amp; mergeValue(B63)&amp;"."&amp; mergeValue(C63)</f>
        <v>1.1.1</v>
      </c>
      <c r="M63" s="131" t="s">
        <v>624</v>
      </c>
      <c r="N63" s="239"/>
      <c r="O63" s="816"/>
      <c r="P63" s="816"/>
      <c r="Q63" s="816"/>
      <c r="R63" s="816"/>
      <c r="S63" s="816"/>
      <c r="T63" s="816"/>
      <c r="U63" s="816"/>
      <c r="V63" s="816"/>
      <c r="W63" s="240" t="s">
        <v>625</v>
      </c>
      <c r="X63" s="251"/>
      <c r="Y63" s="251"/>
      <c r="Z63" s="251"/>
      <c r="AA63" s="265"/>
      <c r="AB63" s="251"/>
      <c r="AC63" s="251"/>
      <c r="AD63" s="251"/>
      <c r="AE63" s="251"/>
      <c r="AF63" s="251"/>
      <c r="AG63" s="251"/>
      <c r="AH63" s="251"/>
    </row>
    <row r="64" spans="1:36" s="35" customFormat="1" ht="33.75" hidden="1">
      <c r="A64" s="833"/>
      <c r="B64" s="833"/>
      <c r="C64" s="833"/>
      <c r="D64" s="833">
        <v>1</v>
      </c>
      <c r="E64" s="438"/>
      <c r="F64" s="438"/>
      <c r="G64" s="438"/>
      <c r="H64" s="438"/>
      <c r="I64" s="814"/>
      <c r="J64" s="151"/>
      <c r="K64" s="73"/>
      <c r="L64" s="287" t="str">
        <f>mergeValue(A64) &amp;"."&amp; mergeValue(B64)&amp;"."&amp; mergeValue(C64)&amp;"."&amp; mergeValue(D64)</f>
        <v>1.1.1.1</v>
      </c>
      <c r="M64" s="132" t="s">
        <v>396</v>
      </c>
      <c r="N64" s="239"/>
      <c r="O64" s="815"/>
      <c r="P64" s="815"/>
      <c r="Q64" s="815"/>
      <c r="R64" s="815"/>
      <c r="S64" s="815"/>
      <c r="T64" s="815"/>
      <c r="U64" s="815"/>
      <c r="V64" s="815"/>
      <c r="W64" s="240" t="s">
        <v>615</v>
      </c>
      <c r="X64" s="251"/>
      <c r="Y64" s="251"/>
      <c r="Z64" s="251"/>
      <c r="AA64" s="265"/>
      <c r="AB64" s="251"/>
      <c r="AC64" s="251"/>
      <c r="AD64" s="251"/>
      <c r="AE64" s="251"/>
      <c r="AF64" s="251"/>
      <c r="AG64" s="251"/>
      <c r="AH64" s="251"/>
    </row>
    <row r="65" spans="1:36" s="35" customFormat="1" ht="33.75" hidden="1">
      <c r="A65" s="833"/>
      <c r="B65" s="833"/>
      <c r="C65" s="833"/>
      <c r="D65" s="833"/>
      <c r="E65" s="833">
        <v>1</v>
      </c>
      <c r="F65" s="438"/>
      <c r="G65" s="438"/>
      <c r="H65" s="438"/>
      <c r="I65" s="814"/>
      <c r="J65" s="814"/>
      <c r="K65" s="73"/>
      <c r="L65" s="287" t="str">
        <f>mergeValue(A65) &amp;"."&amp; mergeValue(B65)&amp;"."&amp; mergeValue(C65)&amp;"."&amp; mergeValue(D65)&amp;"."&amp; mergeValue(E65)</f>
        <v>1.1.1.1.1</v>
      </c>
      <c r="M65" s="142" t="s">
        <v>9</v>
      </c>
      <c r="N65" s="240"/>
      <c r="O65" s="819"/>
      <c r="P65" s="819"/>
      <c r="Q65" s="819"/>
      <c r="R65" s="819"/>
      <c r="S65" s="819"/>
      <c r="T65" s="819"/>
      <c r="U65" s="819"/>
      <c r="V65" s="819"/>
      <c r="W65" s="240" t="s">
        <v>497</v>
      </c>
      <c r="X65" s="251"/>
      <c r="Y65" s="265" t="str">
        <f>strCheckUnique(Z65:Z68)</f>
        <v/>
      </c>
      <c r="Z65" s="251"/>
      <c r="AA65" s="265"/>
      <c r="AB65" s="251"/>
      <c r="AC65" s="251"/>
      <c r="AD65" s="251"/>
      <c r="AE65" s="251"/>
      <c r="AF65" s="251"/>
      <c r="AG65" s="251"/>
      <c r="AH65" s="251"/>
    </row>
    <row r="66" spans="1:36" s="35" customFormat="1" ht="66" hidden="1" customHeight="1">
      <c r="A66" s="833"/>
      <c r="B66" s="833"/>
      <c r="C66" s="833"/>
      <c r="D66" s="833"/>
      <c r="E66" s="833"/>
      <c r="F66" s="288">
        <v>1</v>
      </c>
      <c r="G66" s="288"/>
      <c r="H66" s="288"/>
      <c r="I66" s="814"/>
      <c r="J66" s="814"/>
      <c r="K66" s="291"/>
      <c r="L66" s="287" t="str">
        <f>mergeValue(A66) &amp;"."&amp; mergeValue(B66)&amp;"."&amp; mergeValue(C66)&amp;"."&amp; mergeValue(D66)&amp;"."&amp; mergeValue(E66)&amp;"."&amp; mergeValue(F66)</f>
        <v>1.1.1.1.1.1</v>
      </c>
      <c r="M66" s="281"/>
      <c r="N66" s="822"/>
      <c r="O66" s="162"/>
      <c r="P66" s="162"/>
      <c r="Q66" s="162"/>
      <c r="R66" s="817"/>
      <c r="S66" s="821" t="s">
        <v>83</v>
      </c>
      <c r="T66" s="817"/>
      <c r="U66" s="821" t="s">
        <v>84</v>
      </c>
      <c r="V66" s="236"/>
      <c r="W66" s="916" t="s">
        <v>498</v>
      </c>
      <c r="X66" s="251" t="str">
        <f>strCheckDate(O67:V67)</f>
        <v/>
      </c>
      <c r="Y66" s="251"/>
      <c r="Z66" s="265" t="str">
        <f>IF(M66="","",M66 )</f>
        <v/>
      </c>
      <c r="AA66" s="265"/>
      <c r="AB66" s="265"/>
      <c r="AC66" s="265"/>
      <c r="AD66" s="251"/>
      <c r="AE66" s="251"/>
      <c r="AF66" s="251"/>
      <c r="AG66" s="251"/>
      <c r="AH66" s="251"/>
    </row>
    <row r="67" spans="1:36" s="35" customFormat="1" ht="14.25" hidden="1" customHeight="1">
      <c r="A67" s="833"/>
      <c r="B67" s="833"/>
      <c r="C67" s="833"/>
      <c r="D67" s="833"/>
      <c r="E67" s="833"/>
      <c r="F67" s="288"/>
      <c r="G67" s="288"/>
      <c r="H67" s="288"/>
      <c r="I67" s="814"/>
      <c r="J67" s="814"/>
      <c r="K67" s="291"/>
      <c r="L67" s="141"/>
      <c r="M67" s="171"/>
      <c r="N67" s="822"/>
      <c r="O67" s="252"/>
      <c r="P67" s="249"/>
      <c r="Q67" s="250" t="str">
        <f>R66 &amp; "-" &amp; T66</f>
        <v>-</v>
      </c>
      <c r="R67" s="817"/>
      <c r="S67" s="821"/>
      <c r="T67" s="818"/>
      <c r="U67" s="821"/>
      <c r="V67" s="236"/>
      <c r="W67" s="917"/>
      <c r="X67" s="251"/>
      <c r="Y67" s="251"/>
      <c r="Z67" s="251"/>
      <c r="AA67" s="265"/>
      <c r="AB67" s="251"/>
      <c r="AC67" s="251"/>
      <c r="AD67" s="251"/>
      <c r="AE67" s="251"/>
      <c r="AF67" s="251"/>
      <c r="AG67" s="251"/>
      <c r="AH67" s="251"/>
    </row>
    <row r="68" spans="1:36" ht="15" hidden="1" customHeight="1">
      <c r="A68" s="833"/>
      <c r="B68" s="833"/>
      <c r="C68" s="833"/>
      <c r="D68" s="833"/>
      <c r="E68" s="833"/>
      <c r="F68" s="288"/>
      <c r="G68" s="288"/>
      <c r="H68" s="288"/>
      <c r="I68" s="814"/>
      <c r="J68" s="814"/>
      <c r="K68" s="168"/>
      <c r="L68" s="84"/>
      <c r="M68" s="145" t="s">
        <v>397</v>
      </c>
      <c r="N68" s="165"/>
      <c r="O68" s="128"/>
      <c r="P68" s="128"/>
      <c r="Q68" s="128"/>
      <c r="R68" s="219"/>
      <c r="S68" s="166"/>
      <c r="T68" s="166"/>
      <c r="U68" s="166"/>
      <c r="V68" s="156"/>
      <c r="W68" s="918"/>
      <c r="X68" s="255"/>
      <c r="Y68" s="255"/>
      <c r="Z68" s="255"/>
      <c r="AA68" s="265"/>
      <c r="AB68" s="255"/>
      <c r="AC68" s="251"/>
      <c r="AD68" s="251"/>
      <c r="AE68" s="251"/>
      <c r="AF68" s="251"/>
      <c r="AG68" s="251"/>
      <c r="AH68" s="251"/>
      <c r="AI68" s="35"/>
    </row>
    <row r="69" spans="1:36" ht="14.25" hidden="1">
      <c r="A69" s="833"/>
      <c r="B69" s="833"/>
      <c r="C69" s="833"/>
      <c r="D69" s="833"/>
      <c r="E69" s="288"/>
      <c r="F69" s="438"/>
      <c r="G69" s="438"/>
      <c r="H69" s="438"/>
      <c r="I69" s="814"/>
      <c r="J69" s="58"/>
      <c r="K69" s="168"/>
      <c r="L69" s="84"/>
      <c r="M69" s="135" t="s">
        <v>12</v>
      </c>
      <c r="N69" s="165"/>
      <c r="O69" s="128"/>
      <c r="P69" s="128"/>
      <c r="Q69" s="128"/>
      <c r="R69" s="219"/>
      <c r="S69" s="166"/>
      <c r="T69" s="166"/>
      <c r="U69" s="165"/>
      <c r="V69" s="166"/>
      <c r="W69" s="156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</row>
    <row r="70" spans="1:36" ht="14.25" hidden="1">
      <c r="A70" s="833"/>
      <c r="B70" s="833"/>
      <c r="C70" s="833"/>
      <c r="D70" s="288"/>
      <c r="E70" s="292"/>
      <c r="F70" s="438"/>
      <c r="G70" s="438"/>
      <c r="H70" s="438"/>
      <c r="I70" s="168"/>
      <c r="J70" s="58"/>
      <c r="K70" s="150"/>
      <c r="L70" s="84"/>
      <c r="M70" s="134" t="s">
        <v>398</v>
      </c>
      <c r="N70" s="165"/>
      <c r="O70" s="128"/>
      <c r="P70" s="128"/>
      <c r="Q70" s="128"/>
      <c r="R70" s="219"/>
      <c r="S70" s="166"/>
      <c r="T70" s="166"/>
      <c r="U70" s="165"/>
      <c r="V70" s="166"/>
      <c r="W70" s="156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</row>
    <row r="71" spans="1:36" ht="14.25" hidden="1">
      <c r="A71" s="833"/>
      <c r="B71" s="833"/>
      <c r="C71" s="288"/>
      <c r="D71" s="288"/>
      <c r="E71" s="292"/>
      <c r="F71" s="438"/>
      <c r="G71" s="438"/>
      <c r="H71" s="438"/>
      <c r="I71" s="168"/>
      <c r="J71" s="58"/>
      <c r="K71" s="150"/>
      <c r="L71" s="84"/>
      <c r="M71" s="133" t="s">
        <v>374</v>
      </c>
      <c r="N71" s="166"/>
      <c r="O71" s="133"/>
      <c r="P71" s="133"/>
      <c r="Q71" s="133"/>
      <c r="R71" s="219"/>
      <c r="S71" s="166"/>
      <c r="T71" s="166"/>
      <c r="U71" s="165"/>
      <c r="V71" s="166"/>
      <c r="W71" s="156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</row>
    <row r="72" spans="1:36" ht="14.25" hidden="1">
      <c r="A72" s="833"/>
      <c r="B72" s="288"/>
      <c r="C72" s="292"/>
      <c r="D72" s="292"/>
      <c r="E72" s="292"/>
      <c r="F72" s="438"/>
      <c r="G72" s="438"/>
      <c r="H72" s="438"/>
      <c r="I72" s="168"/>
      <c r="J72" s="58"/>
      <c r="K72" s="150"/>
      <c r="L72" s="84"/>
      <c r="M72" s="147" t="s">
        <v>20</v>
      </c>
      <c r="N72" s="166"/>
      <c r="O72" s="133"/>
      <c r="P72" s="133"/>
      <c r="Q72" s="133"/>
      <c r="R72" s="219"/>
      <c r="S72" s="166"/>
      <c r="T72" s="166"/>
      <c r="U72" s="165"/>
      <c r="V72" s="166"/>
      <c r="W72" s="156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</row>
    <row r="73" spans="1:36" ht="14.25" hidden="1">
      <c r="A73" s="288"/>
      <c r="B73" s="293"/>
      <c r="C73" s="293"/>
      <c r="D73" s="293"/>
      <c r="E73" s="294"/>
      <c r="F73" s="293"/>
      <c r="G73" s="438"/>
      <c r="H73" s="438"/>
      <c r="I73" s="167"/>
      <c r="J73" s="58"/>
      <c r="K73" s="291"/>
      <c r="L73" s="84"/>
      <c r="M73" s="176" t="s">
        <v>296</v>
      </c>
      <c r="N73" s="166"/>
      <c r="O73" s="133"/>
      <c r="P73" s="133"/>
      <c r="Q73" s="133"/>
      <c r="R73" s="219"/>
      <c r="S73" s="166"/>
      <c r="T73" s="166"/>
      <c r="U73" s="165"/>
      <c r="V73" s="166"/>
      <c r="W73" s="156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</row>
    <row r="74" spans="1:36" ht="18.75" hidden="1" customHeight="1"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</row>
    <row r="75" spans="1:36" s="34" customFormat="1" ht="17.100000000000001" hidden="1" customHeight="1">
      <c r="A75" s="34" t="s">
        <v>14</v>
      </c>
      <c r="C75" s="34" t="s">
        <v>52</v>
      </c>
      <c r="V75" s="153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271"/>
      <c r="AI75" s="271"/>
      <c r="AJ75" s="271"/>
    </row>
    <row r="76" spans="1:36" ht="17.100000000000001" hidden="1" customHeight="1"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</row>
    <row r="77" spans="1:36" s="35" customFormat="1" ht="22.5" hidden="1">
      <c r="A77" s="833">
        <v>1</v>
      </c>
      <c r="B77" s="288"/>
      <c r="C77" s="288"/>
      <c r="D77" s="288"/>
      <c r="E77" s="289"/>
      <c r="F77" s="438"/>
      <c r="G77" s="438"/>
      <c r="H77" s="438"/>
      <c r="I77" s="290"/>
      <c r="J77" s="150"/>
      <c r="K77" s="150"/>
      <c r="L77" s="287">
        <f>mergeValue(A77)</f>
        <v>1</v>
      </c>
      <c r="M77" s="539" t="s">
        <v>22</v>
      </c>
      <c r="N77" s="523"/>
      <c r="O77" s="896"/>
      <c r="P77" s="891"/>
      <c r="Q77" s="891"/>
      <c r="R77" s="891"/>
      <c r="S77" s="891"/>
      <c r="T77" s="891"/>
      <c r="U77" s="891"/>
      <c r="V77" s="892"/>
      <c r="W77" s="550" t="s">
        <v>495</v>
      </c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</row>
    <row r="78" spans="1:36" s="35" customFormat="1" ht="22.5" hidden="1">
      <c r="A78" s="833"/>
      <c r="B78" s="833">
        <v>1</v>
      </c>
      <c r="C78" s="288"/>
      <c r="D78" s="288"/>
      <c r="E78" s="438"/>
      <c r="F78" s="438"/>
      <c r="G78" s="438"/>
      <c r="H78" s="438"/>
      <c r="I78" s="167"/>
      <c r="J78" s="151"/>
      <c r="L78" s="287" t="str">
        <f>mergeValue(A78) &amp;"."&amp; mergeValue(B78)</f>
        <v>1.1</v>
      </c>
      <c r="M78" s="130" t="s">
        <v>17</v>
      </c>
      <c r="N78" s="239"/>
      <c r="O78" s="896"/>
      <c r="P78" s="891"/>
      <c r="Q78" s="891"/>
      <c r="R78" s="891"/>
      <c r="S78" s="891"/>
      <c r="T78" s="891"/>
      <c r="U78" s="891"/>
      <c r="V78" s="892"/>
      <c r="W78" s="240" t="s">
        <v>496</v>
      </c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</row>
    <row r="79" spans="1:36" s="35" customFormat="1" ht="45" hidden="1">
      <c r="A79" s="833"/>
      <c r="B79" s="833"/>
      <c r="C79" s="833">
        <v>1</v>
      </c>
      <c r="D79" s="288"/>
      <c r="E79" s="438"/>
      <c r="F79" s="438"/>
      <c r="G79" s="438"/>
      <c r="H79" s="438"/>
      <c r="I79" s="291"/>
      <c r="J79" s="151"/>
      <c r="K79" s="73"/>
      <c r="L79" s="287" t="str">
        <f>mergeValue(A79) &amp;"."&amp; mergeValue(B79)&amp;"."&amp; mergeValue(C79)</f>
        <v>1.1.1</v>
      </c>
      <c r="M79" s="131" t="s">
        <v>624</v>
      </c>
      <c r="N79" s="239"/>
      <c r="O79" s="896"/>
      <c r="P79" s="891"/>
      <c r="Q79" s="891"/>
      <c r="R79" s="891"/>
      <c r="S79" s="891"/>
      <c r="T79" s="891"/>
      <c r="U79" s="891"/>
      <c r="V79" s="892"/>
      <c r="W79" s="240" t="s">
        <v>625</v>
      </c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</row>
    <row r="80" spans="1:36" s="35" customFormat="1" ht="33.75" hidden="1">
      <c r="A80" s="833"/>
      <c r="B80" s="833"/>
      <c r="C80" s="833"/>
      <c r="D80" s="833">
        <v>1</v>
      </c>
      <c r="E80" s="438"/>
      <c r="F80" s="438"/>
      <c r="G80" s="438"/>
      <c r="H80" s="438"/>
      <c r="I80" s="814"/>
      <c r="J80" s="151"/>
      <c r="K80" s="73"/>
      <c r="L80" s="287" t="str">
        <f>mergeValue(A80) &amp;"."&amp; mergeValue(B80)&amp;"."&amp; mergeValue(C80)&amp;"."&amp; mergeValue(D80)</f>
        <v>1.1.1.1</v>
      </c>
      <c r="M80" s="132" t="s">
        <v>396</v>
      </c>
      <c r="N80" s="239"/>
      <c r="O80" s="893"/>
      <c r="P80" s="894"/>
      <c r="Q80" s="894"/>
      <c r="R80" s="894"/>
      <c r="S80" s="894"/>
      <c r="T80" s="894"/>
      <c r="U80" s="894"/>
      <c r="V80" s="895"/>
      <c r="W80" s="240" t="s">
        <v>615</v>
      </c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</row>
    <row r="81" spans="1:168" s="35" customFormat="1" ht="33.75" hidden="1">
      <c r="A81" s="833"/>
      <c r="B81" s="833"/>
      <c r="C81" s="833"/>
      <c r="D81" s="833"/>
      <c r="E81" s="833">
        <v>1</v>
      </c>
      <c r="F81" s="438"/>
      <c r="G81" s="438"/>
      <c r="H81" s="438"/>
      <c r="I81" s="814"/>
      <c r="J81" s="814"/>
      <c r="K81" s="73"/>
      <c r="L81" s="287" t="str">
        <f>mergeValue(A81) &amp;"."&amp; mergeValue(B81)&amp;"."&amp; mergeValue(C81)&amp;"."&amp; mergeValue(D81)&amp;"."&amp; mergeValue(E81)</f>
        <v>1.1.1.1.1</v>
      </c>
      <c r="M81" s="142" t="s">
        <v>9</v>
      </c>
      <c r="N81" s="240"/>
      <c r="O81" s="837"/>
      <c r="P81" s="838"/>
      <c r="Q81" s="838"/>
      <c r="R81" s="838"/>
      <c r="S81" s="838"/>
      <c r="T81" s="838"/>
      <c r="U81" s="838"/>
      <c r="V81" s="839"/>
      <c r="W81" s="240" t="s">
        <v>497</v>
      </c>
      <c r="X81" s="251"/>
      <c r="Y81" s="265" t="str">
        <f>strCheckUnique(Z81:Z84)</f>
        <v/>
      </c>
      <c r="Z81" s="251"/>
      <c r="AA81" s="265"/>
      <c r="AB81" s="251"/>
      <c r="AC81" s="251"/>
      <c r="AD81" s="251"/>
      <c r="AE81" s="251"/>
      <c r="AF81" s="251"/>
      <c r="AG81" s="251"/>
      <c r="AH81" s="251"/>
      <c r="AI81" s="251"/>
    </row>
    <row r="82" spans="1:168" s="35" customFormat="1" ht="66" hidden="1" customHeight="1">
      <c r="A82" s="833"/>
      <c r="B82" s="833"/>
      <c r="C82" s="833"/>
      <c r="D82" s="833"/>
      <c r="E82" s="833"/>
      <c r="F82" s="288">
        <v>1</v>
      </c>
      <c r="G82" s="288"/>
      <c r="H82" s="288"/>
      <c r="I82" s="814"/>
      <c r="J82" s="814"/>
      <c r="K82" s="291"/>
      <c r="L82" s="287" t="str">
        <f>mergeValue(A82) &amp;"."&amp; mergeValue(B82)&amp;"."&amp; mergeValue(C82)&amp;"."&amp; mergeValue(D82)&amp;"."&amp; mergeValue(E82)&amp;"."&amp; mergeValue(F82)</f>
        <v>1.1.1.1.1.1</v>
      </c>
      <c r="M82" s="281"/>
      <c r="N82" s="252"/>
      <c r="O82" s="162"/>
      <c r="P82" s="162"/>
      <c r="Q82" s="162"/>
      <c r="R82" s="817"/>
      <c r="S82" s="821" t="s">
        <v>83</v>
      </c>
      <c r="T82" s="817"/>
      <c r="U82" s="821" t="s">
        <v>84</v>
      </c>
      <c r="V82" s="236"/>
      <c r="W82" s="916" t="s">
        <v>498</v>
      </c>
      <c r="X82" s="251" t="str">
        <f>strCheckDate(O83:V83)</f>
        <v/>
      </c>
      <c r="Y82" s="265"/>
      <c r="Z82" s="265" t="str">
        <f>IF(M82="","",M82 )</f>
        <v/>
      </c>
      <c r="AA82" s="265"/>
      <c r="AB82" s="265"/>
      <c r="AC82" s="265"/>
      <c r="AD82" s="251"/>
      <c r="AE82" s="251"/>
      <c r="AF82" s="251"/>
      <c r="AG82" s="251"/>
      <c r="AH82" s="251"/>
      <c r="AI82" s="251"/>
    </row>
    <row r="83" spans="1:168" s="35" customFormat="1" ht="14.25" hidden="1" customHeight="1">
      <c r="A83" s="833"/>
      <c r="B83" s="833"/>
      <c r="C83" s="833"/>
      <c r="D83" s="833"/>
      <c r="E83" s="833"/>
      <c r="F83" s="288"/>
      <c r="G83" s="288"/>
      <c r="H83" s="288"/>
      <c r="I83" s="814"/>
      <c r="J83" s="814"/>
      <c r="K83" s="291"/>
      <c r="L83" s="141"/>
      <c r="M83" s="171"/>
      <c r="N83" s="252"/>
      <c r="O83" s="252"/>
      <c r="P83" s="249"/>
      <c r="Q83" s="250" t="str">
        <f>R82 &amp; "-" &amp; T82</f>
        <v>-</v>
      </c>
      <c r="R83" s="817"/>
      <c r="S83" s="821"/>
      <c r="T83" s="818"/>
      <c r="U83" s="821"/>
      <c r="V83" s="236"/>
      <c r="W83" s="917"/>
      <c r="X83" s="251"/>
      <c r="Y83" s="265"/>
      <c r="Z83" s="265"/>
      <c r="AA83" s="265"/>
      <c r="AB83" s="265"/>
      <c r="AC83" s="265"/>
      <c r="AD83" s="251"/>
      <c r="AE83" s="251"/>
      <c r="AF83" s="251"/>
      <c r="AG83" s="251"/>
      <c r="AH83" s="251"/>
      <c r="AI83" s="251"/>
    </row>
    <row r="84" spans="1:168" ht="15" hidden="1" customHeight="1">
      <c r="A84" s="833"/>
      <c r="B84" s="833"/>
      <c r="C84" s="833"/>
      <c r="D84" s="833"/>
      <c r="E84" s="833"/>
      <c r="F84" s="288"/>
      <c r="G84" s="288"/>
      <c r="H84" s="288"/>
      <c r="I84" s="814"/>
      <c r="J84" s="814"/>
      <c r="K84" s="168"/>
      <c r="L84" s="84"/>
      <c r="M84" s="145" t="s">
        <v>397</v>
      </c>
      <c r="N84" s="135"/>
      <c r="O84" s="128"/>
      <c r="P84" s="128"/>
      <c r="Q84" s="128"/>
      <c r="R84" s="219"/>
      <c r="S84" s="166"/>
      <c r="T84" s="166"/>
      <c r="U84" s="166"/>
      <c r="V84" s="156"/>
      <c r="W84" s="918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</row>
    <row r="85" spans="1:168" ht="14.25" hidden="1">
      <c r="A85" s="833"/>
      <c r="B85" s="833"/>
      <c r="C85" s="833"/>
      <c r="D85" s="833"/>
      <c r="E85" s="288"/>
      <c r="F85" s="438"/>
      <c r="G85" s="438"/>
      <c r="H85" s="438"/>
      <c r="I85" s="814"/>
      <c r="J85" s="58"/>
      <c r="K85" s="168"/>
      <c r="L85" s="84"/>
      <c r="M85" s="135" t="s">
        <v>12</v>
      </c>
      <c r="N85" s="134"/>
      <c r="O85" s="128"/>
      <c r="P85" s="128"/>
      <c r="Q85" s="128"/>
      <c r="R85" s="219"/>
      <c r="S85" s="166"/>
      <c r="T85" s="166"/>
      <c r="U85" s="165"/>
      <c r="V85" s="166"/>
      <c r="W85" s="156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</row>
    <row r="86" spans="1:168" ht="14.25" hidden="1">
      <c r="A86" s="833"/>
      <c r="B86" s="833"/>
      <c r="C86" s="833"/>
      <c r="D86" s="288"/>
      <c r="E86" s="292"/>
      <c r="F86" s="438"/>
      <c r="G86" s="438"/>
      <c r="H86" s="438"/>
      <c r="I86" s="168"/>
      <c r="J86" s="58"/>
      <c r="K86" s="150"/>
      <c r="L86" s="84"/>
      <c r="M86" s="134" t="s">
        <v>398</v>
      </c>
      <c r="N86" s="133"/>
      <c r="O86" s="128"/>
      <c r="P86" s="128"/>
      <c r="Q86" s="128"/>
      <c r="R86" s="219"/>
      <c r="S86" s="166"/>
      <c r="T86" s="166"/>
      <c r="U86" s="165"/>
      <c r="V86" s="166"/>
      <c r="W86" s="156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</row>
    <row r="87" spans="1:168" ht="14.25" hidden="1">
      <c r="A87" s="833"/>
      <c r="B87" s="833"/>
      <c r="C87" s="288"/>
      <c r="D87" s="288"/>
      <c r="E87" s="292"/>
      <c r="F87" s="438"/>
      <c r="G87" s="438"/>
      <c r="H87" s="438"/>
      <c r="I87" s="168"/>
      <c r="J87" s="58"/>
      <c r="K87" s="150"/>
      <c r="L87" s="84"/>
      <c r="M87" s="133" t="s">
        <v>374</v>
      </c>
      <c r="N87" s="133"/>
      <c r="O87" s="133"/>
      <c r="P87" s="133"/>
      <c r="Q87" s="133"/>
      <c r="R87" s="219"/>
      <c r="S87" s="166"/>
      <c r="T87" s="166"/>
      <c r="U87" s="165"/>
      <c r="V87" s="166"/>
      <c r="W87" s="156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</row>
    <row r="88" spans="1:168" ht="14.25" hidden="1">
      <c r="A88" s="833"/>
      <c r="B88" s="288"/>
      <c r="C88" s="292"/>
      <c r="D88" s="292"/>
      <c r="E88" s="292"/>
      <c r="F88" s="438"/>
      <c r="G88" s="438"/>
      <c r="H88" s="438"/>
      <c r="I88" s="168"/>
      <c r="J88" s="58"/>
      <c r="K88" s="150"/>
      <c r="L88" s="84"/>
      <c r="M88" s="147" t="s">
        <v>20</v>
      </c>
      <c r="N88" s="133"/>
      <c r="O88" s="133"/>
      <c r="P88" s="133"/>
      <c r="Q88" s="133"/>
      <c r="R88" s="219"/>
      <c r="S88" s="166"/>
      <c r="T88" s="166"/>
      <c r="U88" s="165"/>
      <c r="V88" s="166"/>
      <c r="W88" s="156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</row>
    <row r="89" spans="1:168" ht="14.25" hidden="1">
      <c r="A89" s="288"/>
      <c r="B89" s="293"/>
      <c r="C89" s="293"/>
      <c r="D89" s="293"/>
      <c r="E89" s="294"/>
      <c r="F89" s="293"/>
      <c r="G89" s="438"/>
      <c r="H89" s="438"/>
      <c r="I89" s="167"/>
      <c r="J89" s="58"/>
      <c r="K89" s="291"/>
      <c r="L89" s="84"/>
      <c r="M89" s="176" t="s">
        <v>296</v>
      </c>
      <c r="N89" s="133"/>
      <c r="O89" s="133"/>
      <c r="P89" s="133"/>
      <c r="Q89" s="133"/>
      <c r="R89" s="219"/>
      <c r="S89" s="166"/>
      <c r="T89" s="166"/>
      <c r="U89" s="165"/>
      <c r="V89" s="166"/>
      <c r="W89" s="156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</row>
    <row r="90" spans="1:168" s="34" customFormat="1" ht="17.100000000000001" customHeight="1">
      <c r="G90" s="34" t="s">
        <v>14</v>
      </c>
      <c r="I90" s="34" t="s">
        <v>67</v>
      </c>
      <c r="V90" s="153"/>
    </row>
    <row r="91" spans="1:168" ht="17.100000000000001" customHeight="1">
      <c r="X91" s="595"/>
      <c r="Y91" s="42"/>
      <c r="Z91" s="42"/>
    </row>
    <row r="92" spans="1:168" s="665" customFormat="1" ht="270">
      <c r="A92" s="833">
        <v>1</v>
      </c>
      <c r="B92" s="707"/>
      <c r="C92" s="707"/>
      <c r="D92" s="707"/>
      <c r="E92" s="708"/>
      <c r="F92" s="708"/>
      <c r="G92" s="709"/>
      <c r="H92" s="709"/>
      <c r="I92" s="706"/>
      <c r="J92" s="682"/>
      <c r="K92" s="682"/>
      <c r="L92" s="705">
        <f>mergeValue(A92)</f>
        <v>1</v>
      </c>
      <c r="M92" s="582" t="s">
        <v>22</v>
      </c>
      <c r="N92" s="696"/>
      <c r="O92" s="890"/>
      <c r="P92" s="891"/>
      <c r="Q92" s="891"/>
      <c r="R92" s="891"/>
      <c r="S92" s="891"/>
      <c r="T92" s="891"/>
      <c r="U92" s="891"/>
      <c r="V92" s="891"/>
      <c r="W92" s="891"/>
      <c r="X92" s="891"/>
      <c r="Y92" s="891"/>
      <c r="Z92" s="891"/>
      <c r="AA92" s="891"/>
      <c r="AB92" s="891"/>
      <c r="AC92" s="891"/>
      <c r="AD92" s="891"/>
      <c r="AE92" s="891"/>
      <c r="AF92" s="891"/>
      <c r="AG92" s="891"/>
      <c r="AH92" s="891"/>
      <c r="AI92" s="891"/>
      <c r="AJ92" s="891"/>
      <c r="AK92" s="891"/>
      <c r="AL92" s="891"/>
      <c r="AM92" s="891"/>
      <c r="AN92" s="891"/>
      <c r="AO92" s="891"/>
      <c r="AP92" s="891"/>
      <c r="AQ92" s="891"/>
      <c r="AR92" s="891"/>
      <c r="AS92" s="891"/>
      <c r="AT92" s="891"/>
      <c r="AU92" s="891"/>
      <c r="AV92" s="891"/>
      <c r="AW92" s="891"/>
      <c r="AX92" s="891"/>
      <c r="AY92" s="891"/>
      <c r="AZ92" s="891"/>
      <c r="BA92" s="891"/>
      <c r="BB92" s="891"/>
      <c r="BC92" s="891"/>
      <c r="BD92" s="891"/>
      <c r="BE92" s="891"/>
      <c r="BF92" s="891"/>
      <c r="BG92" s="891"/>
      <c r="BH92" s="891"/>
      <c r="BI92" s="891"/>
      <c r="BJ92" s="891"/>
      <c r="BK92" s="891"/>
      <c r="BL92" s="891"/>
      <c r="BM92" s="891"/>
      <c r="BN92" s="891"/>
      <c r="BO92" s="891"/>
      <c r="BP92" s="891"/>
      <c r="BQ92" s="891"/>
      <c r="BR92" s="891"/>
      <c r="BS92" s="891"/>
      <c r="BT92" s="891"/>
      <c r="BU92" s="891"/>
      <c r="BV92" s="891"/>
      <c r="BW92" s="891"/>
      <c r="BX92" s="891"/>
      <c r="BY92" s="891"/>
      <c r="BZ92" s="891"/>
      <c r="CA92" s="891"/>
      <c r="CB92" s="891"/>
      <c r="CC92" s="891"/>
      <c r="CD92" s="891"/>
      <c r="CE92" s="891"/>
      <c r="CF92" s="891"/>
      <c r="CG92" s="891"/>
      <c r="CH92" s="891"/>
      <c r="CI92" s="891"/>
      <c r="CJ92" s="891"/>
      <c r="CK92" s="891"/>
      <c r="CL92" s="891"/>
      <c r="CM92" s="891"/>
      <c r="CN92" s="891"/>
      <c r="CO92" s="891"/>
      <c r="CP92" s="891"/>
      <c r="CQ92" s="891"/>
      <c r="CR92" s="891"/>
      <c r="CS92" s="891"/>
      <c r="CT92" s="891"/>
      <c r="CU92" s="891"/>
      <c r="CV92" s="891"/>
      <c r="CW92" s="891"/>
      <c r="CX92" s="891"/>
      <c r="CY92" s="891"/>
      <c r="CZ92" s="891"/>
      <c r="DA92" s="891"/>
      <c r="DB92" s="891"/>
      <c r="DC92" s="891"/>
      <c r="DD92" s="891"/>
      <c r="DE92" s="891"/>
      <c r="DF92" s="891"/>
      <c r="DG92" s="891"/>
      <c r="DH92" s="891"/>
      <c r="DI92" s="891"/>
      <c r="DJ92" s="891"/>
      <c r="DK92" s="891"/>
      <c r="DL92" s="891"/>
      <c r="DM92" s="891"/>
      <c r="DN92" s="891"/>
      <c r="DO92" s="891"/>
      <c r="DP92" s="891"/>
      <c r="DQ92" s="891"/>
      <c r="DR92" s="891"/>
      <c r="DS92" s="891"/>
      <c r="DT92" s="891"/>
      <c r="DU92" s="891"/>
      <c r="DV92" s="891"/>
      <c r="DW92" s="891"/>
      <c r="DX92" s="891"/>
      <c r="DY92" s="891"/>
      <c r="DZ92" s="891"/>
      <c r="EA92" s="891"/>
      <c r="EB92" s="891"/>
      <c r="EC92" s="891"/>
      <c r="ED92" s="891"/>
      <c r="EE92" s="891"/>
      <c r="EF92" s="891"/>
      <c r="EG92" s="891"/>
      <c r="EH92" s="891"/>
      <c r="EI92" s="891"/>
      <c r="EJ92" s="891"/>
      <c r="EK92" s="891"/>
      <c r="EL92" s="891"/>
      <c r="EM92" s="891"/>
      <c r="EN92" s="891"/>
      <c r="EO92" s="891"/>
      <c r="EP92" s="891"/>
      <c r="EQ92" s="891"/>
      <c r="ER92" s="891"/>
      <c r="ES92" s="891"/>
      <c r="ET92" s="891"/>
      <c r="EU92" s="891"/>
      <c r="EV92" s="891"/>
      <c r="EW92" s="891"/>
      <c r="EX92" s="891"/>
      <c r="EY92" s="892"/>
      <c r="EZ92" s="503" t="s">
        <v>495</v>
      </c>
      <c r="FA92" s="700"/>
      <c r="FB92" s="700"/>
      <c r="FC92" s="700"/>
      <c r="FD92" s="700"/>
      <c r="FE92" s="700"/>
      <c r="FF92" s="700"/>
      <c r="FG92" s="700"/>
      <c r="FH92" s="700"/>
      <c r="FI92" s="700"/>
      <c r="FJ92" s="700"/>
      <c r="FK92" s="700"/>
      <c r="FL92" s="700"/>
    </row>
    <row r="93" spans="1:168" s="665" customFormat="1" ht="371.25">
      <c r="A93" s="833"/>
      <c r="B93" s="833">
        <v>1</v>
      </c>
      <c r="C93" s="707"/>
      <c r="D93" s="707"/>
      <c r="E93" s="710"/>
      <c r="F93" s="709"/>
      <c r="G93" s="709"/>
      <c r="H93" s="709"/>
      <c r="I93" s="688"/>
      <c r="J93" s="683"/>
      <c r="L93" s="705" t="str">
        <f>mergeValue(A93) &amp;"."&amp; mergeValue(B93)</f>
        <v>1.1</v>
      </c>
      <c r="M93" s="671" t="s">
        <v>17</v>
      </c>
      <c r="N93" s="696"/>
      <c r="O93" s="890"/>
      <c r="P93" s="891"/>
      <c r="Q93" s="891"/>
      <c r="R93" s="891"/>
      <c r="S93" s="891"/>
      <c r="T93" s="891"/>
      <c r="U93" s="891"/>
      <c r="V93" s="891"/>
      <c r="W93" s="891"/>
      <c r="X93" s="891"/>
      <c r="Y93" s="891"/>
      <c r="Z93" s="891"/>
      <c r="AA93" s="891"/>
      <c r="AB93" s="891"/>
      <c r="AC93" s="891"/>
      <c r="AD93" s="891"/>
      <c r="AE93" s="891"/>
      <c r="AF93" s="891"/>
      <c r="AG93" s="891"/>
      <c r="AH93" s="891"/>
      <c r="AI93" s="891"/>
      <c r="AJ93" s="891"/>
      <c r="AK93" s="891"/>
      <c r="AL93" s="891"/>
      <c r="AM93" s="891"/>
      <c r="AN93" s="891"/>
      <c r="AO93" s="891"/>
      <c r="AP93" s="891"/>
      <c r="AQ93" s="891"/>
      <c r="AR93" s="891"/>
      <c r="AS93" s="891"/>
      <c r="AT93" s="891"/>
      <c r="AU93" s="891"/>
      <c r="AV93" s="891"/>
      <c r="AW93" s="891"/>
      <c r="AX93" s="891"/>
      <c r="AY93" s="891"/>
      <c r="AZ93" s="891"/>
      <c r="BA93" s="891"/>
      <c r="BB93" s="891"/>
      <c r="BC93" s="891"/>
      <c r="BD93" s="891"/>
      <c r="BE93" s="891"/>
      <c r="BF93" s="891"/>
      <c r="BG93" s="891"/>
      <c r="BH93" s="891"/>
      <c r="BI93" s="891"/>
      <c r="BJ93" s="891"/>
      <c r="BK93" s="891"/>
      <c r="BL93" s="891"/>
      <c r="BM93" s="891"/>
      <c r="BN93" s="891"/>
      <c r="BO93" s="891"/>
      <c r="BP93" s="891"/>
      <c r="BQ93" s="891"/>
      <c r="BR93" s="891"/>
      <c r="BS93" s="891"/>
      <c r="BT93" s="891"/>
      <c r="BU93" s="891"/>
      <c r="BV93" s="891"/>
      <c r="BW93" s="891"/>
      <c r="BX93" s="891"/>
      <c r="BY93" s="891"/>
      <c r="BZ93" s="891"/>
      <c r="CA93" s="891"/>
      <c r="CB93" s="891"/>
      <c r="CC93" s="891"/>
      <c r="CD93" s="891"/>
      <c r="CE93" s="891"/>
      <c r="CF93" s="891"/>
      <c r="CG93" s="891"/>
      <c r="CH93" s="891"/>
      <c r="CI93" s="891"/>
      <c r="CJ93" s="891"/>
      <c r="CK93" s="891"/>
      <c r="CL93" s="891"/>
      <c r="CM93" s="891"/>
      <c r="CN93" s="891"/>
      <c r="CO93" s="891"/>
      <c r="CP93" s="891"/>
      <c r="CQ93" s="891"/>
      <c r="CR93" s="891"/>
      <c r="CS93" s="891"/>
      <c r="CT93" s="891"/>
      <c r="CU93" s="891"/>
      <c r="CV93" s="891"/>
      <c r="CW93" s="891"/>
      <c r="CX93" s="891"/>
      <c r="CY93" s="891"/>
      <c r="CZ93" s="891"/>
      <c r="DA93" s="891"/>
      <c r="DB93" s="891"/>
      <c r="DC93" s="891"/>
      <c r="DD93" s="891"/>
      <c r="DE93" s="891"/>
      <c r="DF93" s="891"/>
      <c r="DG93" s="891"/>
      <c r="DH93" s="891"/>
      <c r="DI93" s="891"/>
      <c r="DJ93" s="891"/>
      <c r="DK93" s="891"/>
      <c r="DL93" s="891"/>
      <c r="DM93" s="891"/>
      <c r="DN93" s="891"/>
      <c r="DO93" s="891"/>
      <c r="DP93" s="891"/>
      <c r="DQ93" s="891"/>
      <c r="DR93" s="891"/>
      <c r="DS93" s="891"/>
      <c r="DT93" s="891"/>
      <c r="DU93" s="891"/>
      <c r="DV93" s="891"/>
      <c r="DW93" s="891"/>
      <c r="DX93" s="891"/>
      <c r="DY93" s="891"/>
      <c r="DZ93" s="891"/>
      <c r="EA93" s="891"/>
      <c r="EB93" s="891"/>
      <c r="EC93" s="891"/>
      <c r="ED93" s="891"/>
      <c r="EE93" s="891"/>
      <c r="EF93" s="891"/>
      <c r="EG93" s="891"/>
      <c r="EH93" s="891"/>
      <c r="EI93" s="891"/>
      <c r="EJ93" s="891"/>
      <c r="EK93" s="891"/>
      <c r="EL93" s="891"/>
      <c r="EM93" s="891"/>
      <c r="EN93" s="891"/>
      <c r="EO93" s="891"/>
      <c r="EP93" s="891"/>
      <c r="EQ93" s="891"/>
      <c r="ER93" s="891"/>
      <c r="ES93" s="891"/>
      <c r="ET93" s="891"/>
      <c r="EU93" s="891"/>
      <c r="EV93" s="891"/>
      <c r="EW93" s="891"/>
      <c r="EX93" s="891"/>
      <c r="EY93" s="892"/>
      <c r="EZ93" s="503" t="s">
        <v>496</v>
      </c>
      <c r="FA93" s="700"/>
      <c r="FB93" s="700"/>
      <c r="FC93" s="700"/>
      <c r="FD93" s="700"/>
      <c r="FE93" s="700"/>
      <c r="FF93" s="700"/>
      <c r="FG93" s="700"/>
      <c r="FH93" s="700"/>
      <c r="FI93" s="700"/>
      <c r="FJ93" s="700"/>
      <c r="FK93" s="700"/>
      <c r="FL93" s="700"/>
    </row>
    <row r="94" spans="1:168" s="665" customFormat="1" ht="409.5">
      <c r="A94" s="833"/>
      <c r="B94" s="833"/>
      <c r="C94" s="833">
        <v>1</v>
      </c>
      <c r="D94" s="707"/>
      <c r="E94" s="710"/>
      <c r="F94" s="709"/>
      <c r="G94" s="709"/>
      <c r="H94" s="709"/>
      <c r="I94" s="716"/>
      <c r="J94" s="683"/>
      <c r="K94" s="668"/>
      <c r="L94" s="705" t="str">
        <f>mergeValue(A94) &amp;"."&amp; mergeValue(B94)&amp;"."&amp; mergeValue(C94)</f>
        <v>1.1.1</v>
      </c>
      <c r="M94" s="672" t="s">
        <v>624</v>
      </c>
      <c r="N94" s="696"/>
      <c r="O94" s="890"/>
      <c r="P94" s="891"/>
      <c r="Q94" s="891"/>
      <c r="R94" s="891"/>
      <c r="S94" s="891"/>
      <c r="T94" s="891"/>
      <c r="U94" s="891"/>
      <c r="V94" s="891"/>
      <c r="W94" s="891"/>
      <c r="X94" s="891"/>
      <c r="Y94" s="891"/>
      <c r="Z94" s="891"/>
      <c r="AA94" s="891"/>
      <c r="AB94" s="891"/>
      <c r="AC94" s="891"/>
      <c r="AD94" s="891"/>
      <c r="AE94" s="891"/>
      <c r="AF94" s="891"/>
      <c r="AG94" s="891"/>
      <c r="AH94" s="891"/>
      <c r="AI94" s="891"/>
      <c r="AJ94" s="891"/>
      <c r="AK94" s="891"/>
      <c r="AL94" s="891"/>
      <c r="AM94" s="891"/>
      <c r="AN94" s="891"/>
      <c r="AO94" s="891"/>
      <c r="AP94" s="891"/>
      <c r="AQ94" s="891"/>
      <c r="AR94" s="891"/>
      <c r="AS94" s="891"/>
      <c r="AT94" s="891"/>
      <c r="AU94" s="891"/>
      <c r="AV94" s="891"/>
      <c r="AW94" s="891"/>
      <c r="AX94" s="891"/>
      <c r="AY94" s="891"/>
      <c r="AZ94" s="891"/>
      <c r="BA94" s="891"/>
      <c r="BB94" s="891"/>
      <c r="BC94" s="891"/>
      <c r="BD94" s="891"/>
      <c r="BE94" s="891"/>
      <c r="BF94" s="891"/>
      <c r="BG94" s="891"/>
      <c r="BH94" s="891"/>
      <c r="BI94" s="891"/>
      <c r="BJ94" s="891"/>
      <c r="BK94" s="891"/>
      <c r="BL94" s="891"/>
      <c r="BM94" s="891"/>
      <c r="BN94" s="891"/>
      <c r="BO94" s="891"/>
      <c r="BP94" s="891"/>
      <c r="BQ94" s="891"/>
      <c r="BR94" s="891"/>
      <c r="BS94" s="891"/>
      <c r="BT94" s="891"/>
      <c r="BU94" s="891"/>
      <c r="BV94" s="891"/>
      <c r="BW94" s="891"/>
      <c r="BX94" s="891"/>
      <c r="BY94" s="891"/>
      <c r="BZ94" s="891"/>
      <c r="CA94" s="891"/>
      <c r="CB94" s="891"/>
      <c r="CC94" s="891"/>
      <c r="CD94" s="891"/>
      <c r="CE94" s="891"/>
      <c r="CF94" s="891"/>
      <c r="CG94" s="891"/>
      <c r="CH94" s="891"/>
      <c r="CI94" s="891"/>
      <c r="CJ94" s="891"/>
      <c r="CK94" s="891"/>
      <c r="CL94" s="891"/>
      <c r="CM94" s="891"/>
      <c r="CN94" s="891"/>
      <c r="CO94" s="891"/>
      <c r="CP94" s="891"/>
      <c r="CQ94" s="891"/>
      <c r="CR94" s="891"/>
      <c r="CS94" s="891"/>
      <c r="CT94" s="891"/>
      <c r="CU94" s="891"/>
      <c r="CV94" s="891"/>
      <c r="CW94" s="891"/>
      <c r="CX94" s="891"/>
      <c r="CY94" s="891"/>
      <c r="CZ94" s="891"/>
      <c r="DA94" s="891"/>
      <c r="DB94" s="891"/>
      <c r="DC94" s="891"/>
      <c r="DD94" s="891"/>
      <c r="DE94" s="891"/>
      <c r="DF94" s="891"/>
      <c r="DG94" s="891"/>
      <c r="DH94" s="891"/>
      <c r="DI94" s="891"/>
      <c r="DJ94" s="891"/>
      <c r="DK94" s="891"/>
      <c r="DL94" s="891"/>
      <c r="DM94" s="891"/>
      <c r="DN94" s="891"/>
      <c r="DO94" s="891"/>
      <c r="DP94" s="891"/>
      <c r="DQ94" s="891"/>
      <c r="DR94" s="891"/>
      <c r="DS94" s="891"/>
      <c r="DT94" s="891"/>
      <c r="DU94" s="891"/>
      <c r="DV94" s="891"/>
      <c r="DW94" s="891"/>
      <c r="DX94" s="891"/>
      <c r="DY94" s="891"/>
      <c r="DZ94" s="891"/>
      <c r="EA94" s="891"/>
      <c r="EB94" s="891"/>
      <c r="EC94" s="891"/>
      <c r="ED94" s="891"/>
      <c r="EE94" s="891"/>
      <c r="EF94" s="891"/>
      <c r="EG94" s="891"/>
      <c r="EH94" s="891"/>
      <c r="EI94" s="891"/>
      <c r="EJ94" s="891"/>
      <c r="EK94" s="891"/>
      <c r="EL94" s="891"/>
      <c r="EM94" s="891"/>
      <c r="EN94" s="891"/>
      <c r="EO94" s="891"/>
      <c r="EP94" s="891"/>
      <c r="EQ94" s="891"/>
      <c r="ER94" s="891"/>
      <c r="ES94" s="891"/>
      <c r="ET94" s="891"/>
      <c r="EU94" s="891"/>
      <c r="EV94" s="891"/>
      <c r="EW94" s="891"/>
      <c r="EX94" s="891"/>
      <c r="EY94" s="892"/>
      <c r="EZ94" s="503" t="s">
        <v>625</v>
      </c>
      <c r="FA94" s="700"/>
      <c r="FB94" s="700"/>
      <c r="FC94" s="700"/>
      <c r="FD94" s="703"/>
      <c r="FE94" s="700"/>
      <c r="FF94" s="700"/>
      <c r="FG94" s="700"/>
      <c r="FH94" s="700"/>
      <c r="FI94" s="700"/>
      <c r="FJ94" s="700"/>
      <c r="FK94" s="700"/>
      <c r="FL94" s="700"/>
    </row>
    <row r="95" spans="1:168" s="665" customFormat="1" ht="409.5">
      <c r="A95" s="833"/>
      <c r="B95" s="833"/>
      <c r="C95" s="833"/>
      <c r="D95" s="833">
        <v>1</v>
      </c>
      <c r="E95" s="710"/>
      <c r="F95" s="709"/>
      <c r="G95" s="709"/>
      <c r="H95" s="814"/>
      <c r="I95" s="683"/>
      <c r="J95" s="683"/>
      <c r="K95" s="668"/>
      <c r="L95" s="705" t="str">
        <f>mergeValue(A95) &amp;"."&amp; mergeValue(B95)&amp;"."&amp; mergeValue(C95)&amp;"."&amp; mergeValue(D95)</f>
        <v>1.1.1.1</v>
      </c>
      <c r="M95" s="673" t="s">
        <v>396</v>
      </c>
      <c r="N95" s="696"/>
      <c r="O95" s="893"/>
      <c r="P95" s="894"/>
      <c r="Q95" s="894"/>
      <c r="R95" s="894"/>
      <c r="S95" s="894"/>
      <c r="T95" s="894"/>
      <c r="U95" s="894"/>
      <c r="V95" s="894"/>
      <c r="W95" s="894"/>
      <c r="X95" s="894"/>
      <c r="Y95" s="894"/>
      <c r="Z95" s="894"/>
      <c r="AA95" s="894"/>
      <c r="AB95" s="894"/>
      <c r="AC95" s="894"/>
      <c r="AD95" s="894"/>
      <c r="AE95" s="894"/>
      <c r="AF95" s="894"/>
      <c r="AG95" s="894"/>
      <c r="AH95" s="894"/>
      <c r="AI95" s="894"/>
      <c r="AJ95" s="894"/>
      <c r="AK95" s="894"/>
      <c r="AL95" s="894"/>
      <c r="AM95" s="894"/>
      <c r="AN95" s="894"/>
      <c r="AO95" s="894"/>
      <c r="AP95" s="894"/>
      <c r="AQ95" s="894"/>
      <c r="AR95" s="894"/>
      <c r="AS95" s="894"/>
      <c r="AT95" s="894"/>
      <c r="AU95" s="894"/>
      <c r="AV95" s="894"/>
      <c r="AW95" s="894"/>
      <c r="AX95" s="894"/>
      <c r="AY95" s="894"/>
      <c r="AZ95" s="894"/>
      <c r="BA95" s="894"/>
      <c r="BB95" s="894"/>
      <c r="BC95" s="894"/>
      <c r="BD95" s="894"/>
      <c r="BE95" s="894"/>
      <c r="BF95" s="894"/>
      <c r="BG95" s="894"/>
      <c r="BH95" s="894"/>
      <c r="BI95" s="894"/>
      <c r="BJ95" s="894"/>
      <c r="BK95" s="894"/>
      <c r="BL95" s="894"/>
      <c r="BM95" s="894"/>
      <c r="BN95" s="894"/>
      <c r="BO95" s="894"/>
      <c r="BP95" s="894"/>
      <c r="BQ95" s="894"/>
      <c r="BR95" s="894"/>
      <c r="BS95" s="894"/>
      <c r="BT95" s="894"/>
      <c r="BU95" s="894"/>
      <c r="BV95" s="894"/>
      <c r="BW95" s="894"/>
      <c r="BX95" s="894"/>
      <c r="BY95" s="894"/>
      <c r="BZ95" s="894"/>
      <c r="CA95" s="894"/>
      <c r="CB95" s="894"/>
      <c r="CC95" s="894"/>
      <c r="CD95" s="894"/>
      <c r="CE95" s="894"/>
      <c r="CF95" s="894"/>
      <c r="CG95" s="894"/>
      <c r="CH95" s="894"/>
      <c r="CI95" s="894"/>
      <c r="CJ95" s="894"/>
      <c r="CK95" s="894"/>
      <c r="CL95" s="894"/>
      <c r="CM95" s="894"/>
      <c r="CN95" s="894"/>
      <c r="CO95" s="894"/>
      <c r="CP95" s="894"/>
      <c r="CQ95" s="894"/>
      <c r="CR95" s="894"/>
      <c r="CS95" s="894"/>
      <c r="CT95" s="894"/>
      <c r="CU95" s="894"/>
      <c r="CV95" s="894"/>
      <c r="CW95" s="894"/>
      <c r="CX95" s="894"/>
      <c r="CY95" s="894"/>
      <c r="CZ95" s="894"/>
      <c r="DA95" s="894"/>
      <c r="DB95" s="894"/>
      <c r="DC95" s="894"/>
      <c r="DD95" s="894"/>
      <c r="DE95" s="894"/>
      <c r="DF95" s="894"/>
      <c r="DG95" s="894"/>
      <c r="DH95" s="894"/>
      <c r="DI95" s="894"/>
      <c r="DJ95" s="894"/>
      <c r="DK95" s="894"/>
      <c r="DL95" s="894"/>
      <c r="DM95" s="894"/>
      <c r="DN95" s="894"/>
      <c r="DO95" s="894"/>
      <c r="DP95" s="894"/>
      <c r="DQ95" s="894"/>
      <c r="DR95" s="894"/>
      <c r="DS95" s="894"/>
      <c r="DT95" s="894"/>
      <c r="DU95" s="894"/>
      <c r="DV95" s="894"/>
      <c r="DW95" s="894"/>
      <c r="DX95" s="894"/>
      <c r="DY95" s="894"/>
      <c r="DZ95" s="894"/>
      <c r="EA95" s="894"/>
      <c r="EB95" s="894"/>
      <c r="EC95" s="894"/>
      <c r="ED95" s="894"/>
      <c r="EE95" s="894"/>
      <c r="EF95" s="894"/>
      <c r="EG95" s="894"/>
      <c r="EH95" s="894"/>
      <c r="EI95" s="894"/>
      <c r="EJ95" s="894"/>
      <c r="EK95" s="894"/>
      <c r="EL95" s="894"/>
      <c r="EM95" s="894"/>
      <c r="EN95" s="894"/>
      <c r="EO95" s="894"/>
      <c r="EP95" s="894"/>
      <c r="EQ95" s="894"/>
      <c r="ER95" s="894"/>
      <c r="ES95" s="894"/>
      <c r="ET95" s="894"/>
      <c r="EU95" s="894"/>
      <c r="EV95" s="894"/>
      <c r="EW95" s="894"/>
      <c r="EX95" s="894"/>
      <c r="EY95" s="895"/>
      <c r="EZ95" s="503" t="s">
        <v>655</v>
      </c>
      <c r="FA95" s="700"/>
      <c r="FB95" s="700"/>
      <c r="FC95" s="700"/>
      <c r="FD95" s="703"/>
      <c r="FE95" s="700"/>
      <c r="FF95" s="700"/>
      <c r="FG95" s="700"/>
      <c r="FH95" s="700"/>
      <c r="FI95" s="700"/>
      <c r="FJ95" s="700"/>
      <c r="FK95" s="700"/>
      <c r="FL95" s="700"/>
    </row>
    <row r="96" spans="1:168" s="665" customFormat="1" ht="409.5">
      <c r="A96" s="833"/>
      <c r="B96" s="833"/>
      <c r="C96" s="833"/>
      <c r="D96" s="833"/>
      <c r="E96" s="834" t="s">
        <v>91</v>
      </c>
      <c r="F96" s="707"/>
      <c r="G96" s="709"/>
      <c r="H96" s="814"/>
      <c r="I96" s="814"/>
      <c r="J96" s="716"/>
      <c r="K96" s="668"/>
      <c r="L96" s="705" t="str">
        <f>mergeValue(A96) &amp;"."&amp; mergeValue(B96)&amp;"."&amp; mergeValue(C96)&amp;"."&amp; mergeValue(D96)&amp;"."&amp; mergeValue(E96)</f>
        <v>1.1.1.1.1</v>
      </c>
      <c r="M96" s="678" t="s">
        <v>9</v>
      </c>
      <c r="N96" s="697"/>
      <c r="O96" s="837"/>
      <c r="P96" s="838"/>
      <c r="Q96" s="838"/>
      <c r="R96" s="838"/>
      <c r="S96" s="838"/>
      <c r="T96" s="838"/>
      <c r="U96" s="838"/>
      <c r="V96" s="838"/>
      <c r="W96" s="838"/>
      <c r="X96" s="838"/>
      <c r="Y96" s="838"/>
      <c r="Z96" s="838"/>
      <c r="AA96" s="838"/>
      <c r="AB96" s="838"/>
      <c r="AC96" s="838"/>
      <c r="AD96" s="838"/>
      <c r="AE96" s="838"/>
      <c r="AF96" s="838"/>
      <c r="AG96" s="838"/>
      <c r="AH96" s="838"/>
      <c r="AI96" s="838"/>
      <c r="AJ96" s="838"/>
      <c r="AK96" s="838"/>
      <c r="AL96" s="838"/>
      <c r="AM96" s="838"/>
      <c r="AN96" s="838"/>
      <c r="AO96" s="838"/>
      <c r="AP96" s="838"/>
      <c r="AQ96" s="838"/>
      <c r="AR96" s="838"/>
      <c r="AS96" s="838"/>
      <c r="AT96" s="838"/>
      <c r="AU96" s="838"/>
      <c r="AV96" s="838"/>
      <c r="AW96" s="838"/>
      <c r="AX96" s="838"/>
      <c r="AY96" s="838"/>
      <c r="AZ96" s="838"/>
      <c r="BA96" s="838"/>
      <c r="BB96" s="838"/>
      <c r="BC96" s="838"/>
      <c r="BD96" s="838"/>
      <c r="BE96" s="838"/>
      <c r="BF96" s="838"/>
      <c r="BG96" s="838"/>
      <c r="BH96" s="838"/>
      <c r="BI96" s="838"/>
      <c r="BJ96" s="838"/>
      <c r="BK96" s="838"/>
      <c r="BL96" s="838"/>
      <c r="BM96" s="838"/>
      <c r="BN96" s="838"/>
      <c r="BO96" s="838"/>
      <c r="BP96" s="838"/>
      <c r="BQ96" s="838"/>
      <c r="BR96" s="838"/>
      <c r="BS96" s="838"/>
      <c r="BT96" s="838"/>
      <c r="BU96" s="838"/>
      <c r="BV96" s="838"/>
      <c r="BW96" s="838"/>
      <c r="BX96" s="838"/>
      <c r="BY96" s="838"/>
      <c r="BZ96" s="838"/>
      <c r="CA96" s="838"/>
      <c r="CB96" s="838"/>
      <c r="CC96" s="838"/>
      <c r="CD96" s="838"/>
      <c r="CE96" s="838"/>
      <c r="CF96" s="838"/>
      <c r="CG96" s="838"/>
      <c r="CH96" s="838"/>
      <c r="CI96" s="838"/>
      <c r="CJ96" s="838"/>
      <c r="CK96" s="838"/>
      <c r="CL96" s="838"/>
      <c r="CM96" s="838"/>
      <c r="CN96" s="838"/>
      <c r="CO96" s="838"/>
      <c r="CP96" s="838"/>
      <c r="CQ96" s="838"/>
      <c r="CR96" s="838"/>
      <c r="CS96" s="838"/>
      <c r="CT96" s="838"/>
      <c r="CU96" s="838"/>
      <c r="CV96" s="838"/>
      <c r="CW96" s="838"/>
      <c r="CX96" s="838"/>
      <c r="CY96" s="838"/>
      <c r="CZ96" s="838"/>
      <c r="DA96" s="838"/>
      <c r="DB96" s="838"/>
      <c r="DC96" s="838"/>
      <c r="DD96" s="838"/>
      <c r="DE96" s="838"/>
      <c r="DF96" s="838"/>
      <c r="DG96" s="838"/>
      <c r="DH96" s="838"/>
      <c r="DI96" s="838"/>
      <c r="DJ96" s="838"/>
      <c r="DK96" s="838"/>
      <c r="DL96" s="838"/>
      <c r="DM96" s="838"/>
      <c r="DN96" s="838"/>
      <c r="DO96" s="838"/>
      <c r="DP96" s="838"/>
      <c r="DQ96" s="838"/>
      <c r="DR96" s="838"/>
      <c r="DS96" s="838"/>
      <c r="DT96" s="838"/>
      <c r="DU96" s="838"/>
      <c r="DV96" s="838"/>
      <c r="DW96" s="838"/>
      <c r="DX96" s="838"/>
      <c r="DY96" s="838"/>
      <c r="DZ96" s="838"/>
      <c r="EA96" s="838"/>
      <c r="EB96" s="838"/>
      <c r="EC96" s="838"/>
      <c r="ED96" s="838"/>
      <c r="EE96" s="838"/>
      <c r="EF96" s="838"/>
      <c r="EG96" s="838"/>
      <c r="EH96" s="838"/>
      <c r="EI96" s="838"/>
      <c r="EJ96" s="838"/>
      <c r="EK96" s="838"/>
      <c r="EL96" s="838"/>
      <c r="EM96" s="838"/>
      <c r="EN96" s="838"/>
      <c r="EO96" s="838"/>
      <c r="EP96" s="838"/>
      <c r="EQ96" s="838"/>
      <c r="ER96" s="838"/>
      <c r="ES96" s="838"/>
      <c r="ET96" s="838"/>
      <c r="EU96" s="838"/>
      <c r="EV96" s="838"/>
      <c r="EW96" s="838"/>
      <c r="EX96" s="838"/>
      <c r="EY96" s="839"/>
      <c r="EZ96" s="503" t="s">
        <v>497</v>
      </c>
      <c r="FA96" s="700"/>
      <c r="FB96" s="703" t="str">
        <f>strCheckUnique(FC96:FC100)</f>
        <v/>
      </c>
      <c r="FC96" s="700"/>
      <c r="FD96" s="703"/>
      <c r="FE96" s="700"/>
      <c r="FF96" s="700"/>
      <c r="FG96" s="700"/>
      <c r="FH96" s="700"/>
      <c r="FI96" s="700"/>
      <c r="FJ96" s="700"/>
      <c r="FK96" s="700"/>
      <c r="FL96" s="700"/>
    </row>
    <row r="97" spans="1:168" s="665" customFormat="1" ht="66" customHeight="1">
      <c r="A97" s="833"/>
      <c r="B97" s="833"/>
      <c r="C97" s="833"/>
      <c r="D97" s="833"/>
      <c r="E97" s="834"/>
      <c r="F97" s="833">
        <v>1</v>
      </c>
      <c r="G97" s="707"/>
      <c r="H97" s="814"/>
      <c r="I97" s="814"/>
      <c r="J97" s="814"/>
      <c r="K97" s="716"/>
      <c r="L97" s="705" t="str">
        <f>mergeValue(A97) &amp;"."&amp; mergeValue(B97)&amp;"."&amp; mergeValue(C97)&amp;"."&amp; mergeValue(D97)&amp;"."&amp; mergeValue(E97)&amp;"."&amp; mergeValue(F97)</f>
        <v>1.1.1.1.1.1</v>
      </c>
      <c r="M97" s="723"/>
      <c r="N97" s="822"/>
      <c r="O97" s="685"/>
      <c r="P97" s="753"/>
      <c r="Q97" s="753"/>
      <c r="R97" s="753"/>
      <c r="S97" s="685"/>
      <c r="T97" s="685"/>
      <c r="U97" s="685"/>
      <c r="V97" s="685"/>
      <c r="W97" s="685"/>
      <c r="X97" s="685"/>
      <c r="Y97" s="817"/>
      <c r="Z97" s="836" t="s">
        <v>83</v>
      </c>
      <c r="AA97" s="817"/>
      <c r="AB97" s="836" t="s">
        <v>83</v>
      </c>
      <c r="AC97" s="685"/>
      <c r="AD97" s="753"/>
      <c r="AE97" s="753"/>
      <c r="AF97" s="753"/>
      <c r="AG97" s="685"/>
      <c r="AH97" s="685"/>
      <c r="AI97" s="685"/>
      <c r="AJ97" s="685"/>
      <c r="AK97" s="685"/>
      <c r="AL97" s="685"/>
      <c r="AM97" s="817"/>
      <c r="AN97" s="836" t="s">
        <v>83</v>
      </c>
      <c r="AO97" s="817"/>
      <c r="AP97" s="836" t="s">
        <v>83</v>
      </c>
      <c r="AQ97" s="685"/>
      <c r="AR97" s="753"/>
      <c r="AS97" s="753"/>
      <c r="AT97" s="753"/>
      <c r="AU97" s="685"/>
      <c r="AV97" s="685"/>
      <c r="AW97" s="685"/>
      <c r="AX97" s="685"/>
      <c r="AY97" s="685"/>
      <c r="AZ97" s="685"/>
      <c r="BA97" s="817"/>
      <c r="BB97" s="836" t="s">
        <v>83</v>
      </c>
      <c r="BC97" s="817"/>
      <c r="BD97" s="836" t="s">
        <v>83</v>
      </c>
      <c r="BE97" s="685"/>
      <c r="BF97" s="753"/>
      <c r="BG97" s="753"/>
      <c r="BH97" s="753"/>
      <c r="BI97" s="685"/>
      <c r="BJ97" s="685"/>
      <c r="BK97" s="685"/>
      <c r="BL97" s="685"/>
      <c r="BM97" s="685"/>
      <c r="BN97" s="685"/>
      <c r="BO97" s="817"/>
      <c r="BP97" s="836" t="s">
        <v>83</v>
      </c>
      <c r="BQ97" s="817"/>
      <c r="BR97" s="836" t="s">
        <v>83</v>
      </c>
      <c r="BS97" s="685"/>
      <c r="BT97" s="753"/>
      <c r="BU97" s="753"/>
      <c r="BV97" s="753"/>
      <c r="BW97" s="685"/>
      <c r="BX97" s="685"/>
      <c r="BY97" s="685"/>
      <c r="BZ97" s="685"/>
      <c r="CA97" s="685"/>
      <c r="CB97" s="685"/>
      <c r="CC97" s="817"/>
      <c r="CD97" s="836" t="s">
        <v>83</v>
      </c>
      <c r="CE97" s="817"/>
      <c r="CF97" s="836" t="s">
        <v>83</v>
      </c>
      <c r="CG97" s="685"/>
      <c r="CH97" s="753"/>
      <c r="CI97" s="753"/>
      <c r="CJ97" s="753"/>
      <c r="CK97" s="685"/>
      <c r="CL97" s="685"/>
      <c r="CM97" s="685"/>
      <c r="CN97" s="685"/>
      <c r="CO97" s="685"/>
      <c r="CP97" s="685"/>
      <c r="CQ97" s="817"/>
      <c r="CR97" s="836" t="s">
        <v>83</v>
      </c>
      <c r="CS97" s="817"/>
      <c r="CT97" s="836" t="s">
        <v>83</v>
      </c>
      <c r="CU97" s="685"/>
      <c r="CV97" s="753"/>
      <c r="CW97" s="753"/>
      <c r="CX97" s="753"/>
      <c r="CY97" s="685"/>
      <c r="CZ97" s="685"/>
      <c r="DA97" s="685"/>
      <c r="DB97" s="685"/>
      <c r="DC97" s="685"/>
      <c r="DD97" s="685"/>
      <c r="DE97" s="817"/>
      <c r="DF97" s="836" t="s">
        <v>83</v>
      </c>
      <c r="DG97" s="817"/>
      <c r="DH97" s="836" t="s">
        <v>83</v>
      </c>
      <c r="DI97" s="685"/>
      <c r="DJ97" s="753"/>
      <c r="DK97" s="753"/>
      <c r="DL97" s="753"/>
      <c r="DM97" s="685"/>
      <c r="DN97" s="685"/>
      <c r="DO97" s="685"/>
      <c r="DP97" s="685"/>
      <c r="DQ97" s="685"/>
      <c r="DR97" s="685"/>
      <c r="DS97" s="817"/>
      <c r="DT97" s="836" t="s">
        <v>83</v>
      </c>
      <c r="DU97" s="817"/>
      <c r="DV97" s="836" t="s">
        <v>83</v>
      </c>
      <c r="DW97" s="685"/>
      <c r="DX97" s="753"/>
      <c r="DY97" s="753"/>
      <c r="DZ97" s="753"/>
      <c r="EA97" s="685"/>
      <c r="EB97" s="685"/>
      <c r="EC97" s="685"/>
      <c r="ED97" s="685"/>
      <c r="EE97" s="685"/>
      <c r="EF97" s="685"/>
      <c r="EG97" s="817"/>
      <c r="EH97" s="836" t="s">
        <v>83</v>
      </c>
      <c r="EI97" s="817"/>
      <c r="EJ97" s="836" t="s">
        <v>83</v>
      </c>
      <c r="EK97" s="685"/>
      <c r="EL97" s="753"/>
      <c r="EM97" s="753"/>
      <c r="EN97" s="753"/>
      <c r="EO97" s="685"/>
      <c r="EP97" s="685"/>
      <c r="EQ97" s="685"/>
      <c r="ER97" s="685"/>
      <c r="ES97" s="685"/>
      <c r="ET97" s="685"/>
      <c r="EU97" s="817"/>
      <c r="EV97" s="836" t="s">
        <v>83</v>
      </c>
      <c r="EW97" s="817"/>
      <c r="EX97" s="836" t="s">
        <v>84</v>
      </c>
      <c r="EY97" s="695"/>
      <c r="EZ97" s="813" t="s">
        <v>658</v>
      </c>
      <c r="FA97" s="700" t="str">
        <f>strCheckDate(O98:EY98)</f>
        <v/>
      </c>
      <c r="FB97" s="700"/>
      <c r="FC97" s="703" t="str">
        <f>IF(M97="","",M97 )</f>
        <v/>
      </c>
      <c r="FD97" s="703"/>
      <c r="FE97" s="703"/>
      <c r="FF97" s="703"/>
      <c r="FG97" s="700"/>
      <c r="FH97" s="700"/>
      <c r="FI97" s="700"/>
      <c r="FJ97" s="700"/>
      <c r="FK97" s="700"/>
      <c r="FL97" s="700"/>
    </row>
    <row r="98" spans="1:168" s="665" customFormat="1" ht="14.25" hidden="1" customHeight="1">
      <c r="A98" s="833"/>
      <c r="B98" s="833"/>
      <c r="C98" s="833"/>
      <c r="D98" s="833"/>
      <c r="E98" s="834"/>
      <c r="F98" s="833"/>
      <c r="G98" s="707"/>
      <c r="H98" s="814"/>
      <c r="I98" s="814"/>
      <c r="J98" s="814"/>
      <c r="K98" s="716"/>
      <c r="L98" s="677"/>
      <c r="M98" s="719"/>
      <c r="N98" s="822"/>
      <c r="O98" s="701"/>
      <c r="P98" s="701"/>
      <c r="Q98" s="698"/>
      <c r="R98" s="699" t="str">
        <f>Y97 &amp; "-" &amp; AA97</f>
        <v>-</v>
      </c>
      <c r="S98" s="699"/>
      <c r="T98" s="699"/>
      <c r="U98" s="699"/>
      <c r="V98" s="699"/>
      <c r="W98" s="699"/>
      <c r="X98" s="699"/>
      <c r="Y98" s="817"/>
      <c r="Z98" s="836"/>
      <c r="AA98" s="818"/>
      <c r="AB98" s="836"/>
      <c r="AC98" s="701"/>
      <c r="AD98" s="701"/>
      <c r="AE98" s="698"/>
      <c r="AF98" s="699" t="str">
        <f>AM97 &amp; "-" &amp; AO97</f>
        <v>-</v>
      </c>
      <c r="AG98" s="699"/>
      <c r="AH98" s="699"/>
      <c r="AI98" s="699"/>
      <c r="AJ98" s="699"/>
      <c r="AK98" s="699"/>
      <c r="AL98" s="699"/>
      <c r="AM98" s="817"/>
      <c r="AN98" s="836"/>
      <c r="AO98" s="818"/>
      <c r="AP98" s="836"/>
      <c r="AQ98" s="701"/>
      <c r="AR98" s="701"/>
      <c r="AS98" s="698"/>
      <c r="AT98" s="699" t="str">
        <f>BA97 &amp; "-" &amp; BC97</f>
        <v>-</v>
      </c>
      <c r="AU98" s="699"/>
      <c r="AV98" s="699"/>
      <c r="AW98" s="699"/>
      <c r="AX98" s="699"/>
      <c r="AY98" s="699"/>
      <c r="AZ98" s="699"/>
      <c r="BA98" s="817"/>
      <c r="BB98" s="836"/>
      <c r="BC98" s="818"/>
      <c r="BD98" s="836"/>
      <c r="BE98" s="701"/>
      <c r="BF98" s="701"/>
      <c r="BG98" s="698"/>
      <c r="BH98" s="699" t="str">
        <f>BO97 &amp; "-" &amp; BQ97</f>
        <v>-</v>
      </c>
      <c r="BI98" s="699"/>
      <c r="BJ98" s="699"/>
      <c r="BK98" s="699"/>
      <c r="BL98" s="699"/>
      <c r="BM98" s="699"/>
      <c r="BN98" s="699"/>
      <c r="BO98" s="817"/>
      <c r="BP98" s="836"/>
      <c r="BQ98" s="818"/>
      <c r="BR98" s="836"/>
      <c r="BS98" s="701"/>
      <c r="BT98" s="701"/>
      <c r="BU98" s="698"/>
      <c r="BV98" s="699" t="str">
        <f>CC97 &amp; "-" &amp; CE97</f>
        <v>-</v>
      </c>
      <c r="BW98" s="699"/>
      <c r="BX98" s="699"/>
      <c r="BY98" s="699"/>
      <c r="BZ98" s="699"/>
      <c r="CA98" s="699"/>
      <c r="CB98" s="699"/>
      <c r="CC98" s="817"/>
      <c r="CD98" s="836"/>
      <c r="CE98" s="818"/>
      <c r="CF98" s="836"/>
      <c r="CG98" s="701"/>
      <c r="CH98" s="701"/>
      <c r="CI98" s="698"/>
      <c r="CJ98" s="699" t="str">
        <f>CQ97 &amp; "-" &amp; CS97</f>
        <v>-</v>
      </c>
      <c r="CK98" s="699"/>
      <c r="CL98" s="699"/>
      <c r="CM98" s="699"/>
      <c r="CN98" s="699"/>
      <c r="CO98" s="699"/>
      <c r="CP98" s="699"/>
      <c r="CQ98" s="817"/>
      <c r="CR98" s="836"/>
      <c r="CS98" s="818"/>
      <c r="CT98" s="836"/>
      <c r="CU98" s="701"/>
      <c r="CV98" s="701"/>
      <c r="CW98" s="698"/>
      <c r="CX98" s="699" t="str">
        <f>DE97 &amp; "-" &amp; DG97</f>
        <v>-</v>
      </c>
      <c r="CY98" s="699"/>
      <c r="CZ98" s="699"/>
      <c r="DA98" s="699"/>
      <c r="DB98" s="699"/>
      <c r="DC98" s="699"/>
      <c r="DD98" s="699"/>
      <c r="DE98" s="817"/>
      <c r="DF98" s="836"/>
      <c r="DG98" s="818"/>
      <c r="DH98" s="836"/>
      <c r="DI98" s="701"/>
      <c r="DJ98" s="701"/>
      <c r="DK98" s="698"/>
      <c r="DL98" s="699" t="str">
        <f>DS97 &amp; "-" &amp; DU97</f>
        <v>-</v>
      </c>
      <c r="DM98" s="699"/>
      <c r="DN98" s="699"/>
      <c r="DO98" s="699"/>
      <c r="DP98" s="699"/>
      <c r="DQ98" s="699"/>
      <c r="DR98" s="699"/>
      <c r="DS98" s="817"/>
      <c r="DT98" s="836"/>
      <c r="DU98" s="818"/>
      <c r="DV98" s="836"/>
      <c r="DW98" s="701"/>
      <c r="DX98" s="701"/>
      <c r="DY98" s="698"/>
      <c r="DZ98" s="699" t="str">
        <f>EG97 &amp; "-" &amp; EI97</f>
        <v>-</v>
      </c>
      <c r="EA98" s="699"/>
      <c r="EB98" s="699"/>
      <c r="EC98" s="699"/>
      <c r="ED98" s="699"/>
      <c r="EE98" s="699"/>
      <c r="EF98" s="699"/>
      <c r="EG98" s="817"/>
      <c r="EH98" s="836"/>
      <c r="EI98" s="818"/>
      <c r="EJ98" s="836"/>
      <c r="EK98" s="701"/>
      <c r="EL98" s="701"/>
      <c r="EM98" s="698"/>
      <c r="EN98" s="699" t="str">
        <f>EU97 &amp; "-" &amp; EW97</f>
        <v>-</v>
      </c>
      <c r="EO98" s="699"/>
      <c r="EP98" s="699"/>
      <c r="EQ98" s="699"/>
      <c r="ER98" s="699"/>
      <c r="ES98" s="699"/>
      <c r="ET98" s="699"/>
      <c r="EU98" s="817"/>
      <c r="EV98" s="836"/>
      <c r="EW98" s="818"/>
      <c r="EX98" s="836"/>
      <c r="EY98" s="695"/>
      <c r="EZ98" s="813"/>
      <c r="FA98" s="700"/>
      <c r="FB98" s="700"/>
      <c r="FC98" s="700"/>
      <c r="FD98" s="703"/>
      <c r="FE98" s="700"/>
      <c r="FF98" s="700"/>
      <c r="FG98" s="700"/>
      <c r="FH98" s="700"/>
      <c r="FI98" s="700"/>
      <c r="FJ98" s="700"/>
      <c r="FK98" s="700"/>
      <c r="FL98" s="700"/>
    </row>
    <row r="99" spans="1:168" s="665" customFormat="1" ht="14.25" hidden="1" customHeight="1">
      <c r="A99" s="833"/>
      <c r="B99" s="833"/>
      <c r="C99" s="833"/>
      <c r="D99" s="833"/>
      <c r="E99" s="834"/>
      <c r="F99" s="833"/>
      <c r="G99" s="707"/>
      <c r="H99" s="814"/>
      <c r="I99" s="814"/>
      <c r="J99" s="814"/>
      <c r="K99" s="716"/>
      <c r="L99" s="669"/>
      <c r="M99" s="680"/>
      <c r="N99" s="686"/>
      <c r="O99" s="670"/>
      <c r="P99" s="670"/>
      <c r="Q99" s="670"/>
      <c r="R99" s="670"/>
      <c r="S99" s="670"/>
      <c r="T99" s="670"/>
      <c r="U99" s="670"/>
      <c r="V99" s="670"/>
      <c r="W99" s="670"/>
      <c r="X99" s="670"/>
      <c r="Y99" s="693"/>
      <c r="Z99" s="687"/>
      <c r="AA99" s="687"/>
      <c r="AB99" s="687"/>
      <c r="AC99" s="670"/>
      <c r="AD99" s="670"/>
      <c r="AE99" s="670"/>
      <c r="AF99" s="670"/>
      <c r="AG99" s="670"/>
      <c r="AH99" s="670"/>
      <c r="AI99" s="670"/>
      <c r="AJ99" s="670"/>
      <c r="AK99" s="670"/>
      <c r="AL99" s="670"/>
      <c r="AM99" s="693"/>
      <c r="AN99" s="687"/>
      <c r="AO99" s="687"/>
      <c r="AP99" s="687"/>
      <c r="AQ99" s="670"/>
      <c r="AR99" s="670"/>
      <c r="AS99" s="670"/>
      <c r="AT99" s="670"/>
      <c r="AU99" s="670"/>
      <c r="AV99" s="670"/>
      <c r="AW99" s="670"/>
      <c r="AX99" s="670"/>
      <c r="AY99" s="670"/>
      <c r="AZ99" s="670"/>
      <c r="BA99" s="693"/>
      <c r="BB99" s="687"/>
      <c r="BC99" s="687"/>
      <c r="BD99" s="687"/>
      <c r="BE99" s="670"/>
      <c r="BF99" s="670"/>
      <c r="BG99" s="670"/>
      <c r="BH99" s="670"/>
      <c r="BI99" s="670"/>
      <c r="BJ99" s="670"/>
      <c r="BK99" s="670"/>
      <c r="BL99" s="670"/>
      <c r="BM99" s="670"/>
      <c r="BN99" s="670"/>
      <c r="BO99" s="693"/>
      <c r="BP99" s="687"/>
      <c r="BQ99" s="687"/>
      <c r="BR99" s="687"/>
      <c r="BS99" s="670"/>
      <c r="BT99" s="670"/>
      <c r="BU99" s="670"/>
      <c r="BV99" s="670"/>
      <c r="BW99" s="670"/>
      <c r="BX99" s="670"/>
      <c r="BY99" s="670"/>
      <c r="BZ99" s="670"/>
      <c r="CA99" s="670"/>
      <c r="CB99" s="670"/>
      <c r="CC99" s="693"/>
      <c r="CD99" s="687"/>
      <c r="CE99" s="687"/>
      <c r="CF99" s="687"/>
      <c r="CG99" s="670"/>
      <c r="CH99" s="670"/>
      <c r="CI99" s="670"/>
      <c r="CJ99" s="670"/>
      <c r="CK99" s="670"/>
      <c r="CL99" s="670"/>
      <c r="CM99" s="670"/>
      <c r="CN99" s="670"/>
      <c r="CO99" s="670"/>
      <c r="CP99" s="670"/>
      <c r="CQ99" s="693"/>
      <c r="CR99" s="687"/>
      <c r="CS99" s="687"/>
      <c r="CT99" s="687"/>
      <c r="CU99" s="670"/>
      <c r="CV99" s="670"/>
      <c r="CW99" s="670"/>
      <c r="CX99" s="670"/>
      <c r="CY99" s="670"/>
      <c r="CZ99" s="670"/>
      <c r="DA99" s="670"/>
      <c r="DB99" s="670"/>
      <c r="DC99" s="670"/>
      <c r="DD99" s="670"/>
      <c r="DE99" s="693"/>
      <c r="DF99" s="687"/>
      <c r="DG99" s="687"/>
      <c r="DH99" s="687"/>
      <c r="DI99" s="670"/>
      <c r="DJ99" s="670"/>
      <c r="DK99" s="670"/>
      <c r="DL99" s="670"/>
      <c r="DM99" s="670"/>
      <c r="DN99" s="670"/>
      <c r="DO99" s="670"/>
      <c r="DP99" s="670"/>
      <c r="DQ99" s="670"/>
      <c r="DR99" s="670"/>
      <c r="DS99" s="693"/>
      <c r="DT99" s="687"/>
      <c r="DU99" s="687"/>
      <c r="DV99" s="687"/>
      <c r="DW99" s="670"/>
      <c r="DX99" s="670"/>
      <c r="DY99" s="670"/>
      <c r="DZ99" s="670"/>
      <c r="EA99" s="670"/>
      <c r="EB99" s="670"/>
      <c r="EC99" s="670"/>
      <c r="ED99" s="670"/>
      <c r="EE99" s="670"/>
      <c r="EF99" s="670"/>
      <c r="EG99" s="693"/>
      <c r="EH99" s="687"/>
      <c r="EI99" s="687"/>
      <c r="EJ99" s="687"/>
      <c r="EK99" s="670"/>
      <c r="EL99" s="670"/>
      <c r="EM99" s="670"/>
      <c r="EN99" s="670"/>
      <c r="EO99" s="670"/>
      <c r="EP99" s="670"/>
      <c r="EQ99" s="670"/>
      <c r="ER99" s="670"/>
      <c r="ES99" s="670"/>
      <c r="ET99" s="670"/>
      <c r="EU99" s="693"/>
      <c r="EV99" s="687"/>
      <c r="EW99" s="687"/>
      <c r="EX99" s="687"/>
      <c r="EY99" s="684"/>
      <c r="EZ99" s="813"/>
      <c r="FA99" s="700"/>
      <c r="FB99" s="700"/>
      <c r="FC99" s="700"/>
      <c r="FD99" s="703"/>
      <c r="FE99" s="700"/>
      <c r="FF99" s="700"/>
      <c r="FG99" s="700"/>
      <c r="FH99" s="700"/>
      <c r="FI99" s="700"/>
      <c r="FJ99" s="700"/>
      <c r="FK99" s="700"/>
      <c r="FL99" s="700"/>
    </row>
    <row r="100" spans="1:168" s="664" customFormat="1" ht="15" customHeight="1">
      <c r="A100" s="833"/>
      <c r="B100" s="833"/>
      <c r="C100" s="833"/>
      <c r="D100" s="833"/>
      <c r="E100" s="834"/>
      <c r="F100" s="711"/>
      <c r="G100" s="709"/>
      <c r="H100" s="814"/>
      <c r="I100" s="814"/>
      <c r="J100" s="716"/>
      <c r="K100" s="689"/>
      <c r="L100" s="669"/>
      <c r="M100" s="679" t="s">
        <v>397</v>
      </c>
      <c r="N100" s="686"/>
      <c r="O100" s="670"/>
      <c r="P100" s="670"/>
      <c r="Q100" s="670"/>
      <c r="R100" s="670"/>
      <c r="S100" s="670"/>
      <c r="T100" s="670"/>
      <c r="U100" s="670"/>
      <c r="V100" s="670"/>
      <c r="W100" s="670"/>
      <c r="X100" s="670"/>
      <c r="Y100" s="693"/>
      <c r="Z100" s="687"/>
      <c r="AA100" s="687"/>
      <c r="AB100" s="687"/>
      <c r="AC100" s="670"/>
      <c r="AD100" s="670"/>
      <c r="AE100" s="670"/>
      <c r="AF100" s="670"/>
      <c r="AG100" s="670"/>
      <c r="AH100" s="670"/>
      <c r="AI100" s="670"/>
      <c r="AJ100" s="670"/>
      <c r="AK100" s="670"/>
      <c r="AL100" s="670"/>
      <c r="AM100" s="693"/>
      <c r="AN100" s="687"/>
      <c r="AO100" s="687"/>
      <c r="AP100" s="687"/>
      <c r="AQ100" s="670"/>
      <c r="AR100" s="670"/>
      <c r="AS100" s="670"/>
      <c r="AT100" s="670"/>
      <c r="AU100" s="670"/>
      <c r="AV100" s="670"/>
      <c r="AW100" s="670"/>
      <c r="AX100" s="670"/>
      <c r="AY100" s="670"/>
      <c r="AZ100" s="670"/>
      <c r="BA100" s="693"/>
      <c r="BB100" s="687"/>
      <c r="BC100" s="687"/>
      <c r="BD100" s="687"/>
      <c r="BE100" s="670"/>
      <c r="BF100" s="670"/>
      <c r="BG100" s="670"/>
      <c r="BH100" s="670"/>
      <c r="BI100" s="670"/>
      <c r="BJ100" s="670"/>
      <c r="BK100" s="670"/>
      <c r="BL100" s="670"/>
      <c r="BM100" s="670"/>
      <c r="BN100" s="670"/>
      <c r="BO100" s="693"/>
      <c r="BP100" s="687"/>
      <c r="BQ100" s="687"/>
      <c r="BR100" s="687"/>
      <c r="BS100" s="670"/>
      <c r="BT100" s="670"/>
      <c r="BU100" s="670"/>
      <c r="BV100" s="670"/>
      <c r="BW100" s="670"/>
      <c r="BX100" s="670"/>
      <c r="BY100" s="670"/>
      <c r="BZ100" s="670"/>
      <c r="CA100" s="670"/>
      <c r="CB100" s="670"/>
      <c r="CC100" s="693"/>
      <c r="CD100" s="687"/>
      <c r="CE100" s="687"/>
      <c r="CF100" s="687"/>
      <c r="CG100" s="670"/>
      <c r="CH100" s="670"/>
      <c r="CI100" s="670"/>
      <c r="CJ100" s="670"/>
      <c r="CK100" s="670"/>
      <c r="CL100" s="670"/>
      <c r="CM100" s="670"/>
      <c r="CN100" s="670"/>
      <c r="CO100" s="670"/>
      <c r="CP100" s="670"/>
      <c r="CQ100" s="693"/>
      <c r="CR100" s="687"/>
      <c r="CS100" s="687"/>
      <c r="CT100" s="687"/>
      <c r="CU100" s="670"/>
      <c r="CV100" s="670"/>
      <c r="CW100" s="670"/>
      <c r="CX100" s="670"/>
      <c r="CY100" s="670"/>
      <c r="CZ100" s="670"/>
      <c r="DA100" s="670"/>
      <c r="DB100" s="670"/>
      <c r="DC100" s="670"/>
      <c r="DD100" s="670"/>
      <c r="DE100" s="693"/>
      <c r="DF100" s="687"/>
      <c r="DG100" s="687"/>
      <c r="DH100" s="687"/>
      <c r="DI100" s="670"/>
      <c r="DJ100" s="670"/>
      <c r="DK100" s="670"/>
      <c r="DL100" s="670"/>
      <c r="DM100" s="670"/>
      <c r="DN100" s="670"/>
      <c r="DO100" s="670"/>
      <c r="DP100" s="670"/>
      <c r="DQ100" s="670"/>
      <c r="DR100" s="670"/>
      <c r="DS100" s="693"/>
      <c r="DT100" s="687"/>
      <c r="DU100" s="687"/>
      <c r="DV100" s="687"/>
      <c r="DW100" s="670"/>
      <c r="DX100" s="670"/>
      <c r="DY100" s="670"/>
      <c r="DZ100" s="670"/>
      <c r="EA100" s="670"/>
      <c r="EB100" s="670"/>
      <c r="EC100" s="670"/>
      <c r="ED100" s="670"/>
      <c r="EE100" s="670"/>
      <c r="EF100" s="670"/>
      <c r="EG100" s="693"/>
      <c r="EH100" s="687"/>
      <c r="EI100" s="687"/>
      <c r="EJ100" s="687"/>
      <c r="EK100" s="670"/>
      <c r="EL100" s="670"/>
      <c r="EM100" s="670"/>
      <c r="EN100" s="670"/>
      <c r="EO100" s="670"/>
      <c r="EP100" s="670"/>
      <c r="EQ100" s="670"/>
      <c r="ER100" s="670"/>
      <c r="ES100" s="670"/>
      <c r="ET100" s="670"/>
      <c r="EU100" s="693"/>
      <c r="EV100" s="687"/>
      <c r="EW100" s="687"/>
      <c r="EX100" s="687"/>
      <c r="EY100" s="684"/>
      <c r="EZ100" s="813"/>
      <c r="FA100" s="702"/>
      <c r="FB100" s="702"/>
      <c r="FC100" s="702"/>
      <c r="FD100" s="703"/>
      <c r="FE100" s="702"/>
      <c r="FF100" s="700"/>
      <c r="FG100" s="700"/>
      <c r="FH100" s="702"/>
      <c r="FI100" s="702"/>
      <c r="FJ100" s="702"/>
      <c r="FK100" s="702"/>
      <c r="FL100" s="702"/>
    </row>
    <row r="101" spans="1:168" s="664" customFormat="1" ht="14.25">
      <c r="A101" s="833"/>
      <c r="B101" s="833"/>
      <c r="C101" s="833"/>
      <c r="D101" s="833"/>
      <c r="E101" s="710"/>
      <c r="F101" s="711"/>
      <c r="G101" s="709"/>
      <c r="H101" s="814"/>
      <c r="I101" s="667"/>
      <c r="J101" s="667"/>
      <c r="K101" s="689"/>
      <c r="L101" s="669"/>
      <c r="M101" s="676" t="s">
        <v>12</v>
      </c>
      <c r="N101" s="686"/>
      <c r="O101" s="670"/>
      <c r="P101" s="670"/>
      <c r="Q101" s="670"/>
      <c r="R101" s="670"/>
      <c r="S101" s="670"/>
      <c r="T101" s="670"/>
      <c r="U101" s="670"/>
      <c r="V101" s="670"/>
      <c r="W101" s="670"/>
      <c r="X101" s="670"/>
      <c r="Y101" s="693"/>
      <c r="Z101" s="687"/>
      <c r="AA101" s="687"/>
      <c r="AB101" s="686"/>
      <c r="AC101" s="670"/>
      <c r="AD101" s="670"/>
      <c r="AE101" s="670"/>
      <c r="AF101" s="670"/>
      <c r="AG101" s="670"/>
      <c r="AH101" s="670"/>
      <c r="AI101" s="670"/>
      <c r="AJ101" s="670"/>
      <c r="AK101" s="670"/>
      <c r="AL101" s="670"/>
      <c r="AM101" s="693"/>
      <c r="AN101" s="687"/>
      <c r="AO101" s="687"/>
      <c r="AP101" s="686"/>
      <c r="AQ101" s="670"/>
      <c r="AR101" s="670"/>
      <c r="AS101" s="670"/>
      <c r="AT101" s="670"/>
      <c r="AU101" s="670"/>
      <c r="AV101" s="670"/>
      <c r="AW101" s="670"/>
      <c r="AX101" s="670"/>
      <c r="AY101" s="670"/>
      <c r="AZ101" s="670"/>
      <c r="BA101" s="693"/>
      <c r="BB101" s="687"/>
      <c r="BC101" s="687"/>
      <c r="BD101" s="686"/>
      <c r="BE101" s="670"/>
      <c r="BF101" s="670"/>
      <c r="BG101" s="670"/>
      <c r="BH101" s="670"/>
      <c r="BI101" s="670"/>
      <c r="BJ101" s="670"/>
      <c r="BK101" s="670"/>
      <c r="BL101" s="670"/>
      <c r="BM101" s="670"/>
      <c r="BN101" s="670"/>
      <c r="BO101" s="693"/>
      <c r="BP101" s="687"/>
      <c r="BQ101" s="687"/>
      <c r="BR101" s="686"/>
      <c r="BS101" s="670"/>
      <c r="BT101" s="670"/>
      <c r="BU101" s="670"/>
      <c r="BV101" s="670"/>
      <c r="BW101" s="670"/>
      <c r="BX101" s="670"/>
      <c r="BY101" s="670"/>
      <c r="BZ101" s="670"/>
      <c r="CA101" s="670"/>
      <c r="CB101" s="670"/>
      <c r="CC101" s="693"/>
      <c r="CD101" s="687"/>
      <c r="CE101" s="687"/>
      <c r="CF101" s="686"/>
      <c r="CG101" s="670"/>
      <c r="CH101" s="670"/>
      <c r="CI101" s="670"/>
      <c r="CJ101" s="670"/>
      <c r="CK101" s="670"/>
      <c r="CL101" s="670"/>
      <c r="CM101" s="670"/>
      <c r="CN101" s="670"/>
      <c r="CO101" s="670"/>
      <c r="CP101" s="670"/>
      <c r="CQ101" s="693"/>
      <c r="CR101" s="687"/>
      <c r="CS101" s="687"/>
      <c r="CT101" s="686"/>
      <c r="CU101" s="670"/>
      <c r="CV101" s="670"/>
      <c r="CW101" s="670"/>
      <c r="CX101" s="670"/>
      <c r="CY101" s="670"/>
      <c r="CZ101" s="670"/>
      <c r="DA101" s="670"/>
      <c r="DB101" s="670"/>
      <c r="DC101" s="670"/>
      <c r="DD101" s="670"/>
      <c r="DE101" s="693"/>
      <c r="DF101" s="687"/>
      <c r="DG101" s="687"/>
      <c r="DH101" s="686"/>
      <c r="DI101" s="670"/>
      <c r="DJ101" s="670"/>
      <c r="DK101" s="670"/>
      <c r="DL101" s="670"/>
      <c r="DM101" s="670"/>
      <c r="DN101" s="670"/>
      <c r="DO101" s="670"/>
      <c r="DP101" s="670"/>
      <c r="DQ101" s="670"/>
      <c r="DR101" s="670"/>
      <c r="DS101" s="693"/>
      <c r="DT101" s="687"/>
      <c r="DU101" s="687"/>
      <c r="DV101" s="686"/>
      <c r="DW101" s="670"/>
      <c r="DX101" s="670"/>
      <c r="DY101" s="670"/>
      <c r="DZ101" s="670"/>
      <c r="EA101" s="670"/>
      <c r="EB101" s="670"/>
      <c r="EC101" s="670"/>
      <c r="ED101" s="670"/>
      <c r="EE101" s="670"/>
      <c r="EF101" s="670"/>
      <c r="EG101" s="693"/>
      <c r="EH101" s="687"/>
      <c r="EI101" s="687"/>
      <c r="EJ101" s="686"/>
      <c r="EK101" s="670"/>
      <c r="EL101" s="670"/>
      <c r="EM101" s="670"/>
      <c r="EN101" s="670"/>
      <c r="EO101" s="670"/>
      <c r="EP101" s="670"/>
      <c r="EQ101" s="670"/>
      <c r="ER101" s="670"/>
      <c r="ES101" s="670"/>
      <c r="ET101" s="670"/>
      <c r="EU101" s="693"/>
      <c r="EV101" s="687"/>
      <c r="EW101" s="687"/>
      <c r="EX101" s="686"/>
      <c r="EY101" s="687"/>
      <c r="EZ101" s="684"/>
      <c r="FA101" s="702"/>
      <c r="FB101" s="702"/>
      <c r="FC101" s="702"/>
      <c r="FD101" s="702"/>
      <c r="FE101" s="702"/>
      <c r="FF101" s="702"/>
      <c r="FG101" s="702"/>
      <c r="FH101" s="702"/>
      <c r="FI101" s="702"/>
      <c r="FJ101" s="702"/>
      <c r="FK101" s="702"/>
      <c r="FL101" s="702"/>
    </row>
    <row r="102" spans="1:168" s="664" customFormat="1" ht="14.25">
      <c r="A102" s="833"/>
      <c r="B102" s="833"/>
      <c r="C102" s="833"/>
      <c r="D102" s="712"/>
      <c r="E102" s="712"/>
      <c r="F102" s="713"/>
      <c r="G102" s="712"/>
      <c r="H102" s="709"/>
      <c r="I102" s="689"/>
      <c r="J102" s="667"/>
      <c r="K102" s="682"/>
      <c r="L102" s="669"/>
      <c r="M102" s="675" t="s">
        <v>398</v>
      </c>
      <c r="N102" s="674"/>
      <c r="O102" s="670"/>
      <c r="P102" s="670"/>
      <c r="Q102" s="670"/>
      <c r="R102" s="670"/>
      <c r="S102" s="670"/>
      <c r="T102" s="670"/>
      <c r="U102" s="670"/>
      <c r="V102" s="670"/>
      <c r="W102" s="670"/>
      <c r="X102" s="670"/>
      <c r="Y102" s="693"/>
      <c r="Z102" s="687"/>
      <c r="AA102" s="687"/>
      <c r="AB102" s="686"/>
      <c r="AC102" s="670"/>
      <c r="AD102" s="670"/>
      <c r="AE102" s="670"/>
      <c r="AF102" s="670"/>
      <c r="AG102" s="670"/>
      <c r="AH102" s="670"/>
      <c r="AI102" s="670"/>
      <c r="AJ102" s="670"/>
      <c r="AK102" s="670"/>
      <c r="AL102" s="670"/>
      <c r="AM102" s="693"/>
      <c r="AN102" s="687"/>
      <c r="AO102" s="687"/>
      <c r="AP102" s="686"/>
      <c r="AQ102" s="670"/>
      <c r="AR102" s="670"/>
      <c r="AS102" s="670"/>
      <c r="AT102" s="670"/>
      <c r="AU102" s="670"/>
      <c r="AV102" s="670"/>
      <c r="AW102" s="670"/>
      <c r="AX102" s="670"/>
      <c r="AY102" s="670"/>
      <c r="AZ102" s="670"/>
      <c r="BA102" s="693"/>
      <c r="BB102" s="687"/>
      <c r="BC102" s="687"/>
      <c r="BD102" s="686"/>
      <c r="BE102" s="670"/>
      <c r="BF102" s="670"/>
      <c r="BG102" s="670"/>
      <c r="BH102" s="670"/>
      <c r="BI102" s="670"/>
      <c r="BJ102" s="670"/>
      <c r="BK102" s="670"/>
      <c r="BL102" s="670"/>
      <c r="BM102" s="670"/>
      <c r="BN102" s="670"/>
      <c r="BO102" s="693"/>
      <c r="BP102" s="687"/>
      <c r="BQ102" s="687"/>
      <c r="BR102" s="686"/>
      <c r="BS102" s="670"/>
      <c r="BT102" s="670"/>
      <c r="BU102" s="670"/>
      <c r="BV102" s="670"/>
      <c r="BW102" s="670"/>
      <c r="BX102" s="670"/>
      <c r="BY102" s="670"/>
      <c r="BZ102" s="670"/>
      <c r="CA102" s="670"/>
      <c r="CB102" s="670"/>
      <c r="CC102" s="693"/>
      <c r="CD102" s="687"/>
      <c r="CE102" s="687"/>
      <c r="CF102" s="686"/>
      <c r="CG102" s="670"/>
      <c r="CH102" s="670"/>
      <c r="CI102" s="670"/>
      <c r="CJ102" s="670"/>
      <c r="CK102" s="670"/>
      <c r="CL102" s="670"/>
      <c r="CM102" s="670"/>
      <c r="CN102" s="670"/>
      <c r="CO102" s="670"/>
      <c r="CP102" s="670"/>
      <c r="CQ102" s="693"/>
      <c r="CR102" s="687"/>
      <c r="CS102" s="687"/>
      <c r="CT102" s="686"/>
      <c r="CU102" s="670"/>
      <c r="CV102" s="670"/>
      <c r="CW102" s="670"/>
      <c r="CX102" s="670"/>
      <c r="CY102" s="670"/>
      <c r="CZ102" s="670"/>
      <c r="DA102" s="670"/>
      <c r="DB102" s="670"/>
      <c r="DC102" s="670"/>
      <c r="DD102" s="670"/>
      <c r="DE102" s="693"/>
      <c r="DF102" s="687"/>
      <c r="DG102" s="687"/>
      <c r="DH102" s="686"/>
      <c r="DI102" s="670"/>
      <c r="DJ102" s="670"/>
      <c r="DK102" s="670"/>
      <c r="DL102" s="670"/>
      <c r="DM102" s="670"/>
      <c r="DN102" s="670"/>
      <c r="DO102" s="670"/>
      <c r="DP102" s="670"/>
      <c r="DQ102" s="670"/>
      <c r="DR102" s="670"/>
      <c r="DS102" s="693"/>
      <c r="DT102" s="687"/>
      <c r="DU102" s="687"/>
      <c r="DV102" s="686"/>
      <c r="DW102" s="670"/>
      <c r="DX102" s="670"/>
      <c r="DY102" s="670"/>
      <c r="DZ102" s="670"/>
      <c r="EA102" s="670"/>
      <c r="EB102" s="670"/>
      <c r="EC102" s="670"/>
      <c r="ED102" s="670"/>
      <c r="EE102" s="670"/>
      <c r="EF102" s="670"/>
      <c r="EG102" s="693"/>
      <c r="EH102" s="687"/>
      <c r="EI102" s="687"/>
      <c r="EJ102" s="686"/>
      <c r="EK102" s="670"/>
      <c r="EL102" s="670"/>
      <c r="EM102" s="670"/>
      <c r="EN102" s="670"/>
      <c r="EO102" s="670"/>
      <c r="EP102" s="670"/>
      <c r="EQ102" s="670"/>
      <c r="ER102" s="670"/>
      <c r="ES102" s="670"/>
      <c r="ET102" s="670"/>
      <c r="EU102" s="693"/>
      <c r="EV102" s="687"/>
      <c r="EW102" s="687"/>
      <c r="EX102" s="686"/>
      <c r="EY102" s="687"/>
      <c r="EZ102" s="684"/>
      <c r="FA102" s="702"/>
      <c r="FB102" s="702"/>
      <c r="FC102" s="702"/>
      <c r="FD102" s="702"/>
      <c r="FE102" s="702"/>
      <c r="FF102" s="702"/>
      <c r="FG102" s="702"/>
      <c r="FH102" s="702"/>
      <c r="FI102" s="702"/>
      <c r="FJ102" s="702"/>
      <c r="FK102" s="702"/>
      <c r="FL102" s="702"/>
    </row>
    <row r="103" spans="1:168" s="664" customFormat="1" ht="14.25">
      <c r="A103" s="833"/>
      <c r="B103" s="833"/>
      <c r="C103" s="712"/>
      <c r="D103" s="712"/>
      <c r="E103" s="712"/>
      <c r="F103" s="713"/>
      <c r="G103" s="712"/>
      <c r="H103" s="709"/>
      <c r="I103" s="689"/>
      <c r="J103" s="667"/>
      <c r="K103" s="682"/>
      <c r="L103" s="669"/>
      <c r="M103" s="674" t="s">
        <v>374</v>
      </c>
      <c r="N103" s="674"/>
      <c r="O103" s="674"/>
      <c r="P103" s="674"/>
      <c r="Q103" s="674"/>
      <c r="R103" s="674"/>
      <c r="S103" s="674"/>
      <c r="T103" s="674"/>
      <c r="U103" s="674"/>
      <c r="V103" s="674"/>
      <c r="W103" s="674"/>
      <c r="X103" s="674"/>
      <c r="Y103" s="693"/>
      <c r="Z103" s="687"/>
      <c r="AA103" s="687"/>
      <c r="AB103" s="686"/>
      <c r="AC103" s="674"/>
      <c r="AD103" s="674"/>
      <c r="AE103" s="674"/>
      <c r="AF103" s="674"/>
      <c r="AG103" s="674"/>
      <c r="AH103" s="674"/>
      <c r="AI103" s="674"/>
      <c r="AJ103" s="674"/>
      <c r="AK103" s="674"/>
      <c r="AL103" s="674"/>
      <c r="AM103" s="693"/>
      <c r="AN103" s="687"/>
      <c r="AO103" s="687"/>
      <c r="AP103" s="686"/>
      <c r="AQ103" s="674"/>
      <c r="AR103" s="674"/>
      <c r="AS103" s="674"/>
      <c r="AT103" s="674"/>
      <c r="AU103" s="674"/>
      <c r="AV103" s="674"/>
      <c r="AW103" s="674"/>
      <c r="AX103" s="674"/>
      <c r="AY103" s="674"/>
      <c r="AZ103" s="674"/>
      <c r="BA103" s="693"/>
      <c r="BB103" s="687"/>
      <c r="BC103" s="687"/>
      <c r="BD103" s="686"/>
      <c r="BE103" s="674"/>
      <c r="BF103" s="674"/>
      <c r="BG103" s="674"/>
      <c r="BH103" s="674"/>
      <c r="BI103" s="674"/>
      <c r="BJ103" s="674"/>
      <c r="BK103" s="674"/>
      <c r="BL103" s="674"/>
      <c r="BM103" s="674"/>
      <c r="BN103" s="674"/>
      <c r="BO103" s="693"/>
      <c r="BP103" s="687"/>
      <c r="BQ103" s="687"/>
      <c r="BR103" s="686"/>
      <c r="BS103" s="674"/>
      <c r="BT103" s="674"/>
      <c r="BU103" s="674"/>
      <c r="BV103" s="674"/>
      <c r="BW103" s="674"/>
      <c r="BX103" s="674"/>
      <c r="BY103" s="674"/>
      <c r="BZ103" s="674"/>
      <c r="CA103" s="674"/>
      <c r="CB103" s="674"/>
      <c r="CC103" s="693"/>
      <c r="CD103" s="687"/>
      <c r="CE103" s="687"/>
      <c r="CF103" s="686"/>
      <c r="CG103" s="674"/>
      <c r="CH103" s="674"/>
      <c r="CI103" s="674"/>
      <c r="CJ103" s="674"/>
      <c r="CK103" s="674"/>
      <c r="CL103" s="674"/>
      <c r="CM103" s="674"/>
      <c r="CN103" s="674"/>
      <c r="CO103" s="674"/>
      <c r="CP103" s="674"/>
      <c r="CQ103" s="693"/>
      <c r="CR103" s="687"/>
      <c r="CS103" s="687"/>
      <c r="CT103" s="686"/>
      <c r="CU103" s="674"/>
      <c r="CV103" s="674"/>
      <c r="CW103" s="674"/>
      <c r="CX103" s="674"/>
      <c r="CY103" s="674"/>
      <c r="CZ103" s="674"/>
      <c r="DA103" s="674"/>
      <c r="DB103" s="674"/>
      <c r="DC103" s="674"/>
      <c r="DD103" s="674"/>
      <c r="DE103" s="693"/>
      <c r="DF103" s="687"/>
      <c r="DG103" s="687"/>
      <c r="DH103" s="686"/>
      <c r="DI103" s="674"/>
      <c r="DJ103" s="674"/>
      <c r="DK103" s="674"/>
      <c r="DL103" s="674"/>
      <c r="DM103" s="674"/>
      <c r="DN103" s="674"/>
      <c r="DO103" s="674"/>
      <c r="DP103" s="674"/>
      <c r="DQ103" s="674"/>
      <c r="DR103" s="674"/>
      <c r="DS103" s="693"/>
      <c r="DT103" s="687"/>
      <c r="DU103" s="687"/>
      <c r="DV103" s="686"/>
      <c r="DW103" s="674"/>
      <c r="DX103" s="674"/>
      <c r="DY103" s="674"/>
      <c r="DZ103" s="674"/>
      <c r="EA103" s="674"/>
      <c r="EB103" s="674"/>
      <c r="EC103" s="674"/>
      <c r="ED103" s="674"/>
      <c r="EE103" s="674"/>
      <c r="EF103" s="674"/>
      <c r="EG103" s="693"/>
      <c r="EH103" s="687"/>
      <c r="EI103" s="687"/>
      <c r="EJ103" s="686"/>
      <c r="EK103" s="674"/>
      <c r="EL103" s="674"/>
      <c r="EM103" s="674"/>
      <c r="EN103" s="674"/>
      <c r="EO103" s="674"/>
      <c r="EP103" s="674"/>
      <c r="EQ103" s="674"/>
      <c r="ER103" s="674"/>
      <c r="ES103" s="674"/>
      <c r="ET103" s="674"/>
      <c r="EU103" s="693"/>
      <c r="EV103" s="687"/>
      <c r="EW103" s="687"/>
      <c r="EX103" s="686"/>
      <c r="EY103" s="687"/>
      <c r="EZ103" s="684"/>
      <c r="FA103" s="702"/>
      <c r="FB103" s="702"/>
      <c r="FC103" s="702"/>
      <c r="FD103" s="702"/>
      <c r="FE103" s="702"/>
      <c r="FF103" s="702"/>
      <c r="FG103" s="702"/>
      <c r="FH103" s="702"/>
      <c r="FI103" s="702"/>
      <c r="FJ103" s="702"/>
      <c r="FK103" s="702"/>
      <c r="FL103" s="702"/>
    </row>
    <row r="104" spans="1:168" s="664" customFormat="1" ht="14.25">
      <c r="A104" s="833"/>
      <c r="B104" s="712"/>
      <c r="C104" s="712"/>
      <c r="D104" s="712"/>
      <c r="E104" s="712"/>
      <c r="F104" s="713"/>
      <c r="G104" s="712"/>
      <c r="H104" s="709"/>
      <c r="I104" s="689"/>
      <c r="J104" s="667"/>
      <c r="K104" s="682"/>
      <c r="L104" s="669"/>
      <c r="M104" s="681" t="s">
        <v>20</v>
      </c>
      <c r="N104" s="674"/>
      <c r="O104" s="674"/>
      <c r="P104" s="674"/>
      <c r="Q104" s="674"/>
      <c r="R104" s="674"/>
      <c r="S104" s="674"/>
      <c r="T104" s="674"/>
      <c r="U104" s="674"/>
      <c r="V104" s="674"/>
      <c r="W104" s="674"/>
      <c r="X104" s="674"/>
      <c r="Y104" s="693"/>
      <c r="Z104" s="687"/>
      <c r="AA104" s="687"/>
      <c r="AB104" s="686"/>
      <c r="AC104" s="674"/>
      <c r="AD104" s="674"/>
      <c r="AE104" s="674"/>
      <c r="AF104" s="674"/>
      <c r="AG104" s="674"/>
      <c r="AH104" s="674"/>
      <c r="AI104" s="674"/>
      <c r="AJ104" s="674"/>
      <c r="AK104" s="674"/>
      <c r="AL104" s="674"/>
      <c r="AM104" s="693"/>
      <c r="AN104" s="687"/>
      <c r="AO104" s="687"/>
      <c r="AP104" s="686"/>
      <c r="AQ104" s="674"/>
      <c r="AR104" s="674"/>
      <c r="AS104" s="674"/>
      <c r="AT104" s="674"/>
      <c r="AU104" s="674"/>
      <c r="AV104" s="674"/>
      <c r="AW104" s="674"/>
      <c r="AX104" s="674"/>
      <c r="AY104" s="674"/>
      <c r="AZ104" s="674"/>
      <c r="BA104" s="693"/>
      <c r="BB104" s="687"/>
      <c r="BC104" s="687"/>
      <c r="BD104" s="686"/>
      <c r="BE104" s="674"/>
      <c r="BF104" s="674"/>
      <c r="BG104" s="674"/>
      <c r="BH104" s="674"/>
      <c r="BI104" s="674"/>
      <c r="BJ104" s="674"/>
      <c r="BK104" s="674"/>
      <c r="BL104" s="674"/>
      <c r="BM104" s="674"/>
      <c r="BN104" s="674"/>
      <c r="BO104" s="693"/>
      <c r="BP104" s="687"/>
      <c r="BQ104" s="687"/>
      <c r="BR104" s="686"/>
      <c r="BS104" s="674"/>
      <c r="BT104" s="674"/>
      <c r="BU104" s="674"/>
      <c r="BV104" s="674"/>
      <c r="BW104" s="674"/>
      <c r="BX104" s="674"/>
      <c r="BY104" s="674"/>
      <c r="BZ104" s="674"/>
      <c r="CA104" s="674"/>
      <c r="CB104" s="674"/>
      <c r="CC104" s="693"/>
      <c r="CD104" s="687"/>
      <c r="CE104" s="687"/>
      <c r="CF104" s="686"/>
      <c r="CG104" s="674"/>
      <c r="CH104" s="674"/>
      <c r="CI104" s="674"/>
      <c r="CJ104" s="674"/>
      <c r="CK104" s="674"/>
      <c r="CL104" s="674"/>
      <c r="CM104" s="674"/>
      <c r="CN104" s="674"/>
      <c r="CO104" s="674"/>
      <c r="CP104" s="674"/>
      <c r="CQ104" s="693"/>
      <c r="CR104" s="687"/>
      <c r="CS104" s="687"/>
      <c r="CT104" s="686"/>
      <c r="CU104" s="674"/>
      <c r="CV104" s="674"/>
      <c r="CW104" s="674"/>
      <c r="CX104" s="674"/>
      <c r="CY104" s="674"/>
      <c r="CZ104" s="674"/>
      <c r="DA104" s="674"/>
      <c r="DB104" s="674"/>
      <c r="DC104" s="674"/>
      <c r="DD104" s="674"/>
      <c r="DE104" s="693"/>
      <c r="DF104" s="687"/>
      <c r="DG104" s="687"/>
      <c r="DH104" s="686"/>
      <c r="DI104" s="674"/>
      <c r="DJ104" s="674"/>
      <c r="DK104" s="674"/>
      <c r="DL104" s="674"/>
      <c r="DM104" s="674"/>
      <c r="DN104" s="674"/>
      <c r="DO104" s="674"/>
      <c r="DP104" s="674"/>
      <c r="DQ104" s="674"/>
      <c r="DR104" s="674"/>
      <c r="DS104" s="693"/>
      <c r="DT104" s="687"/>
      <c r="DU104" s="687"/>
      <c r="DV104" s="686"/>
      <c r="DW104" s="674"/>
      <c r="DX104" s="674"/>
      <c r="DY104" s="674"/>
      <c r="DZ104" s="674"/>
      <c r="EA104" s="674"/>
      <c r="EB104" s="674"/>
      <c r="EC104" s="674"/>
      <c r="ED104" s="674"/>
      <c r="EE104" s="674"/>
      <c r="EF104" s="674"/>
      <c r="EG104" s="693"/>
      <c r="EH104" s="687"/>
      <c r="EI104" s="687"/>
      <c r="EJ104" s="686"/>
      <c r="EK104" s="674"/>
      <c r="EL104" s="674"/>
      <c r="EM104" s="674"/>
      <c r="EN104" s="674"/>
      <c r="EO104" s="674"/>
      <c r="EP104" s="674"/>
      <c r="EQ104" s="674"/>
      <c r="ER104" s="674"/>
      <c r="ES104" s="674"/>
      <c r="ET104" s="674"/>
      <c r="EU104" s="693"/>
      <c r="EV104" s="687"/>
      <c r="EW104" s="687"/>
      <c r="EX104" s="686"/>
      <c r="EY104" s="687"/>
      <c r="EZ104" s="684"/>
      <c r="FA104" s="702"/>
      <c r="FB104" s="702"/>
      <c r="FC104" s="702"/>
      <c r="FD104" s="702"/>
      <c r="FE104" s="702"/>
      <c r="FF104" s="702"/>
      <c r="FG104" s="702"/>
      <c r="FH104" s="702"/>
      <c r="FI104" s="702"/>
      <c r="FJ104" s="702"/>
      <c r="FK104" s="702"/>
      <c r="FL104" s="702"/>
    </row>
    <row r="105" spans="1:168" s="664" customFormat="1" ht="14.25">
      <c r="A105" s="707"/>
      <c r="B105" s="714"/>
      <c r="C105" s="714"/>
      <c r="D105" s="714"/>
      <c r="E105" s="715"/>
      <c r="F105" s="714"/>
      <c r="G105" s="709"/>
      <c r="H105" s="709"/>
      <c r="I105" s="688"/>
      <c r="J105" s="667"/>
      <c r="K105" s="716"/>
      <c r="L105" s="669"/>
      <c r="M105" s="721" t="s">
        <v>296</v>
      </c>
      <c r="N105" s="674"/>
      <c r="O105" s="674"/>
      <c r="P105" s="674"/>
      <c r="Q105" s="674"/>
      <c r="R105" s="674"/>
      <c r="S105" s="674"/>
      <c r="T105" s="674"/>
      <c r="U105" s="674"/>
      <c r="V105" s="674"/>
      <c r="W105" s="674"/>
      <c r="X105" s="674"/>
      <c r="Y105" s="693"/>
      <c r="Z105" s="687"/>
      <c r="AA105" s="687"/>
      <c r="AB105" s="686"/>
      <c r="AC105" s="674"/>
      <c r="AD105" s="674"/>
      <c r="AE105" s="674"/>
      <c r="AF105" s="674"/>
      <c r="AG105" s="674"/>
      <c r="AH105" s="674"/>
      <c r="AI105" s="674"/>
      <c r="AJ105" s="674"/>
      <c r="AK105" s="674"/>
      <c r="AL105" s="674"/>
      <c r="AM105" s="693"/>
      <c r="AN105" s="687"/>
      <c r="AO105" s="687"/>
      <c r="AP105" s="686"/>
      <c r="AQ105" s="674"/>
      <c r="AR105" s="674"/>
      <c r="AS105" s="674"/>
      <c r="AT105" s="674"/>
      <c r="AU105" s="674"/>
      <c r="AV105" s="674"/>
      <c r="AW105" s="674"/>
      <c r="AX105" s="674"/>
      <c r="AY105" s="674"/>
      <c r="AZ105" s="674"/>
      <c r="BA105" s="693"/>
      <c r="BB105" s="687"/>
      <c r="BC105" s="687"/>
      <c r="BD105" s="686"/>
      <c r="BE105" s="674"/>
      <c r="BF105" s="674"/>
      <c r="BG105" s="674"/>
      <c r="BH105" s="674"/>
      <c r="BI105" s="674"/>
      <c r="BJ105" s="674"/>
      <c r="BK105" s="674"/>
      <c r="BL105" s="674"/>
      <c r="BM105" s="674"/>
      <c r="BN105" s="674"/>
      <c r="BO105" s="693"/>
      <c r="BP105" s="687"/>
      <c r="BQ105" s="687"/>
      <c r="BR105" s="686"/>
      <c r="BS105" s="674"/>
      <c r="BT105" s="674"/>
      <c r="BU105" s="674"/>
      <c r="BV105" s="674"/>
      <c r="BW105" s="674"/>
      <c r="BX105" s="674"/>
      <c r="BY105" s="674"/>
      <c r="BZ105" s="674"/>
      <c r="CA105" s="674"/>
      <c r="CB105" s="674"/>
      <c r="CC105" s="693"/>
      <c r="CD105" s="687"/>
      <c r="CE105" s="687"/>
      <c r="CF105" s="686"/>
      <c r="CG105" s="674"/>
      <c r="CH105" s="674"/>
      <c r="CI105" s="674"/>
      <c r="CJ105" s="674"/>
      <c r="CK105" s="674"/>
      <c r="CL105" s="674"/>
      <c r="CM105" s="674"/>
      <c r="CN105" s="674"/>
      <c r="CO105" s="674"/>
      <c r="CP105" s="674"/>
      <c r="CQ105" s="693"/>
      <c r="CR105" s="687"/>
      <c r="CS105" s="687"/>
      <c r="CT105" s="686"/>
      <c r="CU105" s="674"/>
      <c r="CV105" s="674"/>
      <c r="CW105" s="674"/>
      <c r="CX105" s="674"/>
      <c r="CY105" s="674"/>
      <c r="CZ105" s="674"/>
      <c r="DA105" s="674"/>
      <c r="DB105" s="674"/>
      <c r="DC105" s="674"/>
      <c r="DD105" s="674"/>
      <c r="DE105" s="693"/>
      <c r="DF105" s="687"/>
      <c r="DG105" s="687"/>
      <c r="DH105" s="686"/>
      <c r="DI105" s="674"/>
      <c r="DJ105" s="674"/>
      <c r="DK105" s="674"/>
      <c r="DL105" s="674"/>
      <c r="DM105" s="674"/>
      <c r="DN105" s="674"/>
      <c r="DO105" s="674"/>
      <c r="DP105" s="674"/>
      <c r="DQ105" s="674"/>
      <c r="DR105" s="674"/>
      <c r="DS105" s="693"/>
      <c r="DT105" s="687"/>
      <c r="DU105" s="687"/>
      <c r="DV105" s="686"/>
      <c r="DW105" s="674"/>
      <c r="DX105" s="674"/>
      <c r="DY105" s="674"/>
      <c r="DZ105" s="674"/>
      <c r="EA105" s="674"/>
      <c r="EB105" s="674"/>
      <c r="EC105" s="674"/>
      <c r="ED105" s="674"/>
      <c r="EE105" s="674"/>
      <c r="EF105" s="674"/>
      <c r="EG105" s="693"/>
      <c r="EH105" s="687"/>
      <c r="EI105" s="687"/>
      <c r="EJ105" s="686"/>
      <c r="EK105" s="674"/>
      <c r="EL105" s="674"/>
      <c r="EM105" s="674"/>
      <c r="EN105" s="674"/>
      <c r="EO105" s="674"/>
      <c r="EP105" s="674"/>
      <c r="EQ105" s="674"/>
      <c r="ER105" s="674"/>
      <c r="ES105" s="674"/>
      <c r="ET105" s="674"/>
      <c r="EU105" s="693"/>
      <c r="EV105" s="687"/>
      <c r="EW105" s="687"/>
      <c r="EX105" s="686"/>
      <c r="EY105" s="687"/>
      <c r="EZ105" s="684"/>
      <c r="FA105" s="702"/>
      <c r="FB105" s="702"/>
      <c r="FC105" s="702"/>
      <c r="FD105" s="702"/>
      <c r="FE105" s="702"/>
      <c r="FF105" s="702"/>
      <c r="FG105" s="702"/>
      <c r="FH105" s="702"/>
      <c r="FI105" s="702"/>
      <c r="FJ105" s="702"/>
      <c r="FK105" s="702"/>
      <c r="FL105" s="702"/>
    </row>
    <row r="106" spans="1:168" s="665" customFormat="1" ht="66" customHeight="1">
      <c r="A106" s="35"/>
      <c r="B106" s="35"/>
      <c r="C106" s="35"/>
      <c r="D106" s="35"/>
      <c r="E106" s="35"/>
      <c r="F106" s="35"/>
      <c r="G106" s="707">
        <v>1</v>
      </c>
      <c r="H106" s="167"/>
      <c r="I106" s="168"/>
      <c r="J106" s="58"/>
      <c r="K106" s="716"/>
      <c r="L106" s="718" t="str">
        <f>mergeValue(A106) &amp;"."&amp; mergeValue(B106)&amp;"."&amp; mergeValue(C106)&amp;"."&amp; mergeValue(D106)&amp;"."&amp; mergeValue(E106)&amp;"."&amp; mergeValue(F106)&amp;"."&amp; mergeValue(G106)</f>
        <v>......1</v>
      </c>
      <c r="M106" s="589"/>
      <c r="N106" s="720"/>
      <c r="O106" s="685"/>
      <c r="P106" s="685"/>
      <c r="Q106" s="685"/>
      <c r="R106" s="685"/>
      <c r="S106" s="685"/>
      <c r="T106" s="685"/>
      <c r="U106" s="685"/>
      <c r="V106" s="685"/>
      <c r="W106" s="685"/>
      <c r="X106" s="685"/>
      <c r="Y106" s="666"/>
      <c r="Z106" s="663" t="s">
        <v>84</v>
      </c>
      <c r="AA106" s="695"/>
      <c r="AB106" s="242"/>
      <c r="AC106" s="685"/>
      <c r="AD106" s="685"/>
      <c r="AE106" s="685"/>
      <c r="AF106" s="685"/>
      <c r="AG106" s="685"/>
      <c r="AH106" s="685"/>
      <c r="AI106" s="685"/>
      <c r="AJ106" s="685"/>
      <c r="AK106" s="685"/>
      <c r="AL106" s="685"/>
      <c r="AM106" s="666"/>
      <c r="AN106" s="740" t="s">
        <v>84</v>
      </c>
      <c r="AO106" s="695"/>
      <c r="AP106" s="242"/>
      <c r="AQ106" s="685"/>
      <c r="AR106" s="685"/>
      <c r="AS106" s="685"/>
      <c r="AT106" s="685"/>
      <c r="AU106" s="685"/>
      <c r="AV106" s="685"/>
      <c r="AW106" s="685"/>
      <c r="AX106" s="685"/>
      <c r="AY106" s="685"/>
      <c r="AZ106" s="685"/>
      <c r="BA106" s="666"/>
      <c r="BB106" s="740" t="s">
        <v>84</v>
      </c>
      <c r="BC106" s="695"/>
      <c r="BD106" s="242"/>
      <c r="BE106" s="685"/>
      <c r="BF106" s="685"/>
      <c r="BG106" s="685"/>
      <c r="BH106" s="685"/>
      <c r="BI106" s="685"/>
      <c r="BJ106" s="685"/>
      <c r="BK106" s="685"/>
      <c r="BL106" s="685"/>
      <c r="BM106" s="685"/>
      <c r="BN106" s="685"/>
      <c r="BO106" s="666"/>
      <c r="BP106" s="740" t="s">
        <v>84</v>
      </c>
      <c r="BQ106" s="695"/>
      <c r="BR106" s="242"/>
      <c r="BS106" s="685"/>
      <c r="BT106" s="685"/>
      <c r="BU106" s="685"/>
      <c r="BV106" s="685"/>
      <c r="BW106" s="685"/>
      <c r="BX106" s="685"/>
      <c r="BY106" s="685"/>
      <c r="BZ106" s="685"/>
      <c r="CA106" s="685"/>
      <c r="CB106" s="685"/>
      <c r="CC106" s="666"/>
      <c r="CD106" s="740" t="s">
        <v>84</v>
      </c>
      <c r="CE106" s="695"/>
      <c r="CF106" s="242"/>
      <c r="CG106" s="685"/>
      <c r="CH106" s="685"/>
      <c r="CI106" s="685"/>
      <c r="CJ106" s="685"/>
      <c r="CK106" s="685"/>
      <c r="CL106" s="685"/>
      <c r="CM106" s="685"/>
      <c r="CN106" s="685"/>
      <c r="CO106" s="685"/>
      <c r="CP106" s="685"/>
      <c r="CQ106" s="666"/>
      <c r="CR106" s="740" t="s">
        <v>84</v>
      </c>
      <c r="CS106" s="695"/>
      <c r="CT106" s="242"/>
      <c r="CU106" s="685"/>
      <c r="CV106" s="685"/>
      <c r="CW106" s="685"/>
      <c r="CX106" s="685"/>
      <c r="CY106" s="685"/>
      <c r="CZ106" s="685"/>
      <c r="DA106" s="685"/>
      <c r="DB106" s="685"/>
      <c r="DC106" s="685"/>
      <c r="DD106" s="685"/>
      <c r="DE106" s="666"/>
      <c r="DF106" s="740" t="s">
        <v>84</v>
      </c>
      <c r="DG106" s="695"/>
      <c r="DH106" s="242"/>
      <c r="DI106" s="685"/>
      <c r="DJ106" s="685"/>
      <c r="DK106" s="685"/>
      <c r="DL106" s="685"/>
      <c r="DM106" s="685"/>
      <c r="DN106" s="685"/>
      <c r="DO106" s="685"/>
      <c r="DP106" s="685"/>
      <c r="DQ106" s="685"/>
      <c r="DR106" s="685"/>
      <c r="DS106" s="666"/>
      <c r="DT106" s="740" t="s">
        <v>84</v>
      </c>
      <c r="DU106" s="695"/>
      <c r="DV106" s="242"/>
      <c r="DW106" s="685"/>
      <c r="DX106" s="685"/>
      <c r="DY106" s="685"/>
      <c r="DZ106" s="685"/>
      <c r="EA106" s="685"/>
      <c r="EB106" s="685"/>
      <c r="EC106" s="685"/>
      <c r="ED106" s="685"/>
      <c r="EE106" s="685"/>
      <c r="EF106" s="685"/>
      <c r="EG106" s="666"/>
      <c r="EH106" s="740" t="s">
        <v>84</v>
      </c>
      <c r="EI106" s="695"/>
      <c r="EJ106" s="242"/>
      <c r="EK106" s="685"/>
      <c r="EL106" s="685"/>
      <c r="EM106" s="685"/>
      <c r="EN106" s="685"/>
      <c r="EO106" s="685"/>
      <c r="EP106" s="685"/>
      <c r="EQ106" s="685"/>
      <c r="ER106" s="685"/>
      <c r="ES106" s="685"/>
      <c r="ET106" s="685"/>
      <c r="EU106" s="666"/>
      <c r="EV106" s="740" t="s">
        <v>84</v>
      </c>
      <c r="EW106" s="695"/>
      <c r="EX106" s="242"/>
      <c r="EY106" s="695"/>
      <c r="EZ106" s="717"/>
      <c r="FA106" s="700"/>
      <c r="FB106" s="700"/>
      <c r="FC106" s="703"/>
      <c r="FD106" s="703"/>
      <c r="FE106" s="703"/>
      <c r="FF106" s="703"/>
      <c r="FG106" s="700"/>
      <c r="FH106" s="700"/>
      <c r="FI106" s="700"/>
      <c r="FJ106" s="700"/>
      <c r="FK106" s="700"/>
      <c r="FL106" s="700"/>
    </row>
    <row r="107" spans="1:168" ht="17.100000000000001" hidden="1" customHeight="1"/>
    <row r="108" spans="1:168" ht="17.100000000000001" hidden="1" customHeight="1"/>
    <row r="109" spans="1:168" s="34" customFormat="1" ht="17.100000000000001" hidden="1" customHeight="1">
      <c r="G109" s="34" t="s">
        <v>14</v>
      </c>
      <c r="I109" s="34" t="s">
        <v>68</v>
      </c>
      <c r="U109" s="153"/>
    </row>
    <row r="110" spans="1:168" ht="17.100000000000001" hidden="1" customHeight="1">
      <c r="T110" s="98"/>
      <c r="U110" s="42"/>
    </row>
    <row r="111" spans="1:168" ht="16.5" hidden="1" customHeight="1">
      <c r="G111" s="150"/>
      <c r="H111" s="150"/>
      <c r="I111" s="150"/>
      <c r="J111" s="150"/>
      <c r="K111" s="150"/>
      <c r="L111" s="174" t="s">
        <v>91</v>
      </c>
      <c r="M111" s="170" t="s">
        <v>22</v>
      </c>
      <c r="N111" s="175"/>
      <c r="O111" s="896"/>
      <c r="P111" s="891"/>
      <c r="Q111" s="891"/>
      <c r="R111" s="891"/>
      <c r="S111" s="891"/>
      <c r="T111" s="891"/>
      <c r="U111" s="891"/>
      <c r="V111" s="892"/>
      <c r="W111" s="158"/>
      <c r="X111" s="255"/>
      <c r="Y111" s="255"/>
      <c r="Z111" s="255"/>
      <c r="AA111" s="255"/>
      <c r="AB111" s="255"/>
      <c r="AC111" s="255"/>
      <c r="AD111" s="255"/>
      <c r="AE111" s="255"/>
      <c r="AF111" s="255"/>
      <c r="AG111" s="255"/>
      <c r="AH111" s="255"/>
      <c r="AI111" s="255"/>
    </row>
    <row r="112" spans="1:168" s="35" customFormat="1" ht="15" hidden="1" customHeight="1">
      <c r="G112" s="149"/>
      <c r="H112" s="148"/>
      <c r="I112" s="148"/>
      <c r="J112" s="151"/>
      <c r="L112" s="140" t="s">
        <v>282</v>
      </c>
      <c r="M112" s="130" t="s">
        <v>17</v>
      </c>
      <c r="N112" s="227"/>
      <c r="O112" s="896"/>
      <c r="P112" s="891"/>
      <c r="Q112" s="891"/>
      <c r="R112" s="891"/>
      <c r="S112" s="891"/>
      <c r="T112" s="891"/>
      <c r="U112" s="891"/>
      <c r="V112" s="892"/>
      <c r="W112" s="158"/>
      <c r="X112" s="251"/>
      <c r="Y112" s="251"/>
      <c r="Z112" s="251"/>
      <c r="AA112" s="251"/>
      <c r="AB112" s="251"/>
      <c r="AC112" s="251"/>
      <c r="AD112" s="251"/>
      <c r="AE112" s="251"/>
      <c r="AF112" s="251"/>
      <c r="AG112" s="251"/>
      <c r="AH112" s="251"/>
      <c r="AI112" s="251"/>
    </row>
    <row r="113" spans="7:35" s="35" customFormat="1" ht="15" hidden="1" customHeight="1">
      <c r="G113" s="149"/>
      <c r="H113" s="148"/>
      <c r="I113" s="148"/>
      <c r="J113" s="151"/>
      <c r="L113" s="140" t="s">
        <v>7</v>
      </c>
      <c r="M113" s="131" t="s">
        <v>6</v>
      </c>
      <c r="N113" s="228"/>
      <c r="O113" s="896"/>
      <c r="P113" s="891"/>
      <c r="Q113" s="891"/>
      <c r="R113" s="891"/>
      <c r="S113" s="891"/>
      <c r="T113" s="891"/>
      <c r="U113" s="891"/>
      <c r="V113" s="892"/>
      <c r="W113" s="158"/>
      <c r="X113" s="251"/>
      <c r="Y113" s="251"/>
      <c r="Z113" s="251"/>
      <c r="AA113" s="251"/>
      <c r="AB113" s="251"/>
      <c r="AC113" s="251"/>
      <c r="AD113" s="251"/>
      <c r="AE113" s="251"/>
      <c r="AF113" s="251"/>
      <c r="AG113" s="251"/>
      <c r="AH113" s="251"/>
      <c r="AI113" s="251"/>
    </row>
    <row r="114" spans="7:35" s="35" customFormat="1" ht="15" hidden="1" customHeight="1">
      <c r="G114" s="149"/>
      <c r="H114" s="148"/>
      <c r="I114" s="148"/>
      <c r="J114" s="151"/>
      <c r="L114" s="140" t="s">
        <v>10</v>
      </c>
      <c r="M114" s="132" t="s">
        <v>24</v>
      </c>
      <c r="N114" s="229"/>
      <c r="O114" s="896"/>
      <c r="P114" s="891"/>
      <c r="Q114" s="891"/>
      <c r="R114" s="891"/>
      <c r="S114" s="891"/>
      <c r="T114" s="891"/>
      <c r="U114" s="891"/>
      <c r="V114" s="892"/>
      <c r="W114" s="158"/>
      <c r="X114" s="251"/>
      <c r="Y114" s="251"/>
      <c r="Z114" s="251"/>
      <c r="AA114" s="251"/>
      <c r="AB114" s="251"/>
      <c r="AC114" s="251"/>
      <c r="AD114" s="251"/>
      <c r="AE114" s="251"/>
      <c r="AF114" s="251"/>
      <c r="AG114" s="251"/>
      <c r="AH114" s="251"/>
      <c r="AI114" s="251"/>
    </row>
    <row r="115" spans="7:35" s="35" customFormat="1" ht="24.95" hidden="1" customHeight="1">
      <c r="G115" s="150"/>
      <c r="H115" s="148"/>
      <c r="I115" s="859"/>
      <c r="J115" s="151"/>
      <c r="L115" s="140"/>
      <c r="M115" s="142"/>
      <c r="N115" s="161"/>
      <c r="O115" s="238"/>
      <c r="P115" s="224"/>
      <c r="Q115" s="224"/>
      <c r="R115" s="224"/>
      <c r="S115" s="224"/>
      <c r="T115" s="224"/>
      <c r="U115" s="224"/>
      <c r="V115" s="225"/>
      <c r="W115" s="160"/>
      <c r="X115" s="251"/>
      <c r="Y115" s="251"/>
      <c r="Z115" s="251"/>
      <c r="AA115" s="251"/>
      <c r="AB115" s="251"/>
      <c r="AC115" s="251"/>
      <c r="AD115" s="251"/>
      <c r="AE115" s="251"/>
      <c r="AF115" s="251"/>
      <c r="AG115" s="251"/>
      <c r="AH115" s="251"/>
      <c r="AI115" s="251"/>
    </row>
    <row r="116" spans="7:35" s="35" customFormat="1" ht="15" hidden="1" customHeight="1">
      <c r="G116" s="152"/>
      <c r="H116" s="148"/>
      <c r="I116" s="859"/>
      <c r="J116" s="860"/>
      <c r="L116" s="140" t="s">
        <v>21</v>
      </c>
      <c r="M116" s="143" t="s">
        <v>9</v>
      </c>
      <c r="N116" s="226"/>
      <c r="O116" s="911"/>
      <c r="P116" s="912"/>
      <c r="Q116" s="912"/>
      <c r="R116" s="912"/>
      <c r="S116" s="912"/>
      <c r="T116" s="912"/>
      <c r="U116" s="912"/>
      <c r="V116" s="913"/>
      <c r="W116" s="158"/>
      <c r="X116" s="251"/>
      <c r="Y116" s="265" t="str">
        <f>strCheckUnique(Z116:Z119)</f>
        <v/>
      </c>
      <c r="Z116" s="251"/>
      <c r="AA116" s="265"/>
      <c r="AB116" s="251"/>
      <c r="AC116" s="251"/>
      <c r="AD116" s="251"/>
      <c r="AE116" s="251"/>
      <c r="AF116" s="251"/>
      <c r="AG116" s="251"/>
      <c r="AH116" s="251"/>
      <c r="AI116" s="251"/>
    </row>
    <row r="117" spans="7:35" s="35" customFormat="1" ht="17.100000000000001" hidden="1" customHeight="1">
      <c r="G117" s="152"/>
      <c r="H117" s="148">
        <v>1</v>
      </c>
      <c r="I117" s="859"/>
      <c r="J117" s="860"/>
      <c r="K117" s="169"/>
      <c r="L117" s="141"/>
      <c r="M117" s="144"/>
      <c r="N117" s="171"/>
      <c r="O117" s="162"/>
      <c r="P117" s="162"/>
      <c r="Q117" s="162"/>
      <c r="R117" s="897"/>
      <c r="S117" s="907" t="s">
        <v>83</v>
      </c>
      <c r="T117" s="897"/>
      <c r="U117" s="899" t="s">
        <v>84</v>
      </c>
      <c r="V117" s="155"/>
      <c r="W117" s="158"/>
      <c r="X117" s="251" t="str">
        <f>strCheckDate(O118:V118)</f>
        <v/>
      </c>
      <c r="Y117" s="265"/>
      <c r="Z117" s="265" t="str">
        <f>IF(M117="","",M117 )</f>
        <v/>
      </c>
      <c r="AA117" s="265"/>
      <c r="AB117" s="265"/>
      <c r="AC117" s="265"/>
      <c r="AD117" s="251"/>
      <c r="AE117" s="251"/>
      <c r="AF117" s="251"/>
      <c r="AG117" s="251"/>
      <c r="AH117" s="251"/>
      <c r="AI117" s="251"/>
    </row>
    <row r="118" spans="7:35" s="35" customFormat="1" ht="0.2" hidden="1" customHeight="1">
      <c r="G118" s="152"/>
      <c r="H118" s="148"/>
      <c r="I118" s="859"/>
      <c r="J118" s="860"/>
      <c r="K118" s="169"/>
      <c r="L118" s="164"/>
      <c r="M118" s="171"/>
      <c r="N118" s="171"/>
      <c r="O118" s="171"/>
      <c r="P118" s="171"/>
      <c r="Q118" s="250" t="str">
        <f>R117 &amp; "-" &amp; T117</f>
        <v>-</v>
      </c>
      <c r="R118" s="898"/>
      <c r="S118" s="908"/>
      <c r="T118" s="898"/>
      <c r="U118" s="900"/>
      <c r="V118" s="155"/>
      <c r="W118" s="160"/>
      <c r="X118" s="251"/>
      <c r="Y118" s="251"/>
      <c r="Z118" s="251"/>
      <c r="AA118" s="251"/>
      <c r="AB118" s="251"/>
      <c r="AC118" s="251"/>
      <c r="AD118" s="251"/>
      <c r="AE118" s="251"/>
      <c r="AF118" s="251"/>
      <c r="AG118" s="251"/>
      <c r="AH118" s="251"/>
      <c r="AI118" s="251"/>
    </row>
    <row r="119" spans="7:35" ht="15" hidden="1" customHeight="1">
      <c r="G119" s="152"/>
      <c r="H119" s="150"/>
      <c r="I119" s="859"/>
      <c r="J119" s="860"/>
      <c r="K119" s="150"/>
      <c r="L119" s="84"/>
      <c r="M119" s="146" t="s">
        <v>27</v>
      </c>
      <c r="N119" s="146"/>
      <c r="O119" s="146"/>
      <c r="P119" s="146"/>
      <c r="Q119" s="146"/>
      <c r="R119" s="146"/>
      <c r="S119" s="146"/>
      <c r="T119" s="146"/>
      <c r="U119" s="233"/>
      <c r="V119" s="129"/>
      <c r="W119" s="156"/>
      <c r="X119" s="255"/>
      <c r="Y119" s="255"/>
      <c r="Z119" s="255"/>
      <c r="AA119" s="255"/>
      <c r="AB119" s="255"/>
      <c r="AC119" s="255"/>
      <c r="AD119" s="255"/>
      <c r="AE119" s="255"/>
      <c r="AF119" s="255"/>
      <c r="AG119" s="255"/>
      <c r="AH119" s="255"/>
      <c r="AI119" s="255"/>
    </row>
    <row r="120" spans="7:35" ht="15" hidden="1" customHeight="1">
      <c r="G120" s="150"/>
      <c r="H120" s="150"/>
      <c r="I120" s="859"/>
      <c r="J120" s="58"/>
      <c r="K120" s="150"/>
      <c r="L120" s="84"/>
      <c r="M120" s="145" t="s">
        <v>12</v>
      </c>
      <c r="N120" s="145"/>
      <c r="O120" s="145"/>
      <c r="P120" s="145"/>
      <c r="Q120" s="145"/>
      <c r="R120" s="145"/>
      <c r="S120" s="145"/>
      <c r="T120" s="145"/>
      <c r="U120" s="234"/>
      <c r="V120" s="129"/>
      <c r="W120" s="157"/>
      <c r="X120" s="255"/>
      <c r="Y120" s="255"/>
      <c r="Z120" s="255"/>
      <c r="AA120" s="255"/>
      <c r="AB120" s="255"/>
      <c r="AC120" s="255"/>
      <c r="AD120" s="255"/>
      <c r="AE120" s="255"/>
      <c r="AF120" s="255"/>
      <c r="AG120" s="255"/>
      <c r="AH120" s="255"/>
      <c r="AI120" s="255"/>
    </row>
    <row r="121" spans="7:35" ht="15" hidden="1" customHeight="1">
      <c r="G121" s="149"/>
      <c r="H121" s="150"/>
      <c r="I121" s="150"/>
      <c r="J121" s="58"/>
      <c r="K121" s="150"/>
      <c r="L121" s="84"/>
      <c r="M121" s="135"/>
      <c r="N121" s="135"/>
      <c r="O121" s="135"/>
      <c r="P121" s="135"/>
      <c r="Q121" s="135"/>
      <c r="R121" s="135"/>
      <c r="S121" s="135"/>
      <c r="T121" s="135"/>
      <c r="U121" s="230"/>
      <c r="V121" s="129"/>
      <c r="W121" s="157"/>
      <c r="X121" s="255"/>
      <c r="Y121" s="255"/>
      <c r="Z121" s="255"/>
      <c r="AA121" s="255"/>
      <c r="AB121" s="255"/>
      <c r="AC121" s="255"/>
      <c r="AD121" s="255"/>
      <c r="AE121" s="255"/>
      <c r="AF121" s="255"/>
      <c r="AG121" s="255"/>
      <c r="AH121" s="255"/>
      <c r="AI121" s="255"/>
    </row>
    <row r="122" spans="7:35" ht="15" hidden="1" customHeight="1">
      <c r="G122" s="149"/>
      <c r="H122" s="150"/>
      <c r="I122" s="150"/>
      <c r="J122" s="58"/>
      <c r="K122" s="150"/>
      <c r="L122" s="84"/>
      <c r="M122" s="134" t="s">
        <v>18</v>
      </c>
      <c r="N122" s="134"/>
      <c r="O122" s="134"/>
      <c r="P122" s="134"/>
      <c r="Q122" s="134"/>
      <c r="R122" s="134"/>
      <c r="S122" s="134"/>
      <c r="T122" s="134"/>
      <c r="U122" s="231"/>
      <c r="V122" s="129"/>
      <c r="W122" s="157"/>
      <c r="X122" s="255"/>
      <c r="Y122" s="255"/>
      <c r="Z122" s="255"/>
      <c r="AA122" s="255"/>
      <c r="AB122" s="255"/>
      <c r="AC122" s="255"/>
      <c r="AD122" s="255"/>
      <c r="AE122" s="255"/>
      <c r="AF122" s="255"/>
      <c r="AG122" s="255"/>
      <c r="AH122" s="255"/>
      <c r="AI122" s="255"/>
    </row>
    <row r="123" spans="7:35" ht="15" hidden="1" customHeight="1">
      <c r="G123" s="149"/>
      <c r="H123" s="150"/>
      <c r="I123" s="150"/>
      <c r="J123" s="58"/>
      <c r="K123" s="150"/>
      <c r="L123" s="84"/>
      <c r="M123" s="133" t="s">
        <v>19</v>
      </c>
      <c r="N123" s="133"/>
      <c r="O123" s="133"/>
      <c r="P123" s="133"/>
      <c r="Q123" s="133"/>
      <c r="R123" s="133"/>
      <c r="S123" s="133"/>
      <c r="T123" s="133"/>
      <c r="U123" s="232"/>
      <c r="V123" s="129"/>
      <c r="W123" s="157"/>
      <c r="X123" s="255"/>
      <c r="Y123" s="255"/>
      <c r="Z123" s="255"/>
      <c r="AA123" s="255"/>
      <c r="AB123" s="255"/>
      <c r="AC123" s="255"/>
      <c r="AD123" s="255"/>
      <c r="AE123" s="255"/>
      <c r="AF123" s="255"/>
      <c r="AG123" s="255"/>
      <c r="AH123" s="255"/>
      <c r="AI123" s="255"/>
    </row>
    <row r="124" spans="7:35" ht="15" hidden="1" customHeight="1">
      <c r="G124" s="149"/>
      <c r="H124" s="150"/>
      <c r="I124" s="150"/>
      <c r="J124" s="58"/>
      <c r="K124" s="150"/>
      <c r="L124" s="84"/>
      <c r="M124" s="147" t="s">
        <v>20</v>
      </c>
      <c r="N124" s="147"/>
      <c r="O124" s="147"/>
      <c r="P124" s="147"/>
      <c r="Q124" s="147"/>
      <c r="R124" s="147"/>
      <c r="S124" s="147"/>
      <c r="T124" s="147"/>
      <c r="U124" s="235"/>
      <c r="V124" s="129"/>
      <c r="W124" s="157"/>
      <c r="X124" s="255"/>
      <c r="Y124" s="255"/>
      <c r="Z124" s="255"/>
      <c r="AA124" s="255"/>
      <c r="AB124" s="255"/>
      <c r="AC124" s="255"/>
      <c r="AD124" s="255"/>
      <c r="AE124" s="255"/>
      <c r="AF124" s="255"/>
      <c r="AG124" s="255"/>
      <c r="AH124" s="255"/>
      <c r="AI124" s="255"/>
    </row>
    <row r="125" spans="7:35" ht="17.100000000000001" hidden="1" customHeight="1">
      <c r="X125" s="255"/>
      <c r="Y125" s="255"/>
      <c r="Z125" s="255"/>
      <c r="AA125" s="255"/>
      <c r="AB125" s="255"/>
      <c r="AC125" s="255"/>
      <c r="AD125" s="255"/>
      <c r="AE125" s="255"/>
      <c r="AF125" s="255"/>
      <c r="AG125" s="255"/>
      <c r="AH125" s="255"/>
    </row>
    <row r="126" spans="7:35" s="34" customFormat="1" ht="17.100000000000001" hidden="1" customHeight="1">
      <c r="G126" s="34" t="s">
        <v>14</v>
      </c>
      <c r="I126" s="34" t="s">
        <v>180</v>
      </c>
      <c r="V126" s="153"/>
      <c r="X126" s="271"/>
      <c r="Y126" s="271"/>
      <c r="Z126" s="271"/>
      <c r="AA126" s="271"/>
      <c r="AB126" s="271"/>
      <c r="AC126" s="271"/>
      <c r="AD126" s="271"/>
      <c r="AE126" s="271"/>
      <c r="AF126" s="271"/>
      <c r="AG126" s="271"/>
      <c r="AH126" s="271"/>
    </row>
    <row r="127" spans="7:35" ht="17.100000000000001" hidden="1" customHeight="1">
      <c r="T127" s="98"/>
      <c r="U127" s="42"/>
      <c r="X127" s="255"/>
      <c r="Y127" s="255"/>
      <c r="Z127" s="255"/>
      <c r="AA127" s="255"/>
      <c r="AB127" s="255"/>
      <c r="AC127" s="255"/>
      <c r="AD127" s="255"/>
      <c r="AE127" s="255"/>
      <c r="AF127" s="255"/>
      <c r="AG127" s="255"/>
      <c r="AH127" s="255"/>
    </row>
    <row r="128" spans="7:35" ht="16.5" hidden="1" customHeight="1">
      <c r="G128" s="150"/>
      <c r="H128" s="150"/>
      <c r="I128" s="150"/>
      <c r="J128" s="150"/>
      <c r="K128" s="150"/>
      <c r="L128" s="174" t="s">
        <v>91</v>
      </c>
      <c r="M128" s="170" t="s">
        <v>22</v>
      </c>
      <c r="N128" s="175"/>
      <c r="O128" s="896"/>
      <c r="P128" s="891"/>
      <c r="Q128" s="891"/>
      <c r="R128" s="891"/>
      <c r="S128" s="891"/>
      <c r="T128" s="891"/>
      <c r="U128" s="891"/>
      <c r="V128" s="892"/>
      <c r="W128" s="158"/>
      <c r="X128" s="255"/>
      <c r="Y128" s="255"/>
      <c r="Z128" s="255"/>
      <c r="AA128" s="255"/>
      <c r="AB128" s="255"/>
      <c r="AC128" s="255"/>
      <c r="AD128" s="255"/>
      <c r="AE128" s="255"/>
      <c r="AF128" s="255"/>
      <c r="AG128" s="255"/>
      <c r="AH128" s="255"/>
      <c r="AI128" s="255"/>
    </row>
    <row r="129" spans="7:35" s="35" customFormat="1" ht="15" hidden="1" customHeight="1">
      <c r="G129" s="149"/>
      <c r="H129" s="148"/>
      <c r="I129" s="148"/>
      <c r="J129" s="151"/>
      <c r="L129" s="140" t="s">
        <v>282</v>
      </c>
      <c r="M129" s="130" t="s">
        <v>17</v>
      </c>
      <c r="N129" s="227"/>
      <c r="O129" s="896"/>
      <c r="P129" s="891"/>
      <c r="Q129" s="891"/>
      <c r="R129" s="891"/>
      <c r="S129" s="891"/>
      <c r="T129" s="891"/>
      <c r="U129" s="891"/>
      <c r="V129" s="892"/>
      <c r="W129" s="158"/>
      <c r="X129" s="251"/>
      <c r="Y129" s="251"/>
      <c r="Z129" s="251"/>
      <c r="AA129" s="251"/>
      <c r="AB129" s="251"/>
      <c r="AC129" s="251"/>
      <c r="AD129" s="251"/>
      <c r="AE129" s="251"/>
      <c r="AF129" s="251"/>
      <c r="AG129" s="251"/>
      <c r="AH129" s="251"/>
      <c r="AI129" s="251"/>
    </row>
    <row r="130" spans="7:35" s="35" customFormat="1" ht="15" hidden="1" customHeight="1">
      <c r="G130" s="149"/>
      <c r="H130" s="148"/>
      <c r="I130" s="148"/>
      <c r="J130" s="151"/>
      <c r="L130" s="140" t="s">
        <v>7</v>
      </c>
      <c r="M130" s="131" t="s">
        <v>6</v>
      </c>
      <c r="N130" s="228"/>
      <c r="O130" s="896"/>
      <c r="P130" s="891"/>
      <c r="Q130" s="891"/>
      <c r="R130" s="891"/>
      <c r="S130" s="891"/>
      <c r="T130" s="891"/>
      <c r="U130" s="891"/>
      <c r="V130" s="892"/>
      <c r="W130" s="158"/>
      <c r="X130" s="251"/>
      <c r="Y130" s="251"/>
      <c r="Z130" s="251"/>
      <c r="AA130" s="251"/>
      <c r="AB130" s="251"/>
      <c r="AC130" s="251"/>
      <c r="AD130" s="251"/>
      <c r="AE130" s="251"/>
      <c r="AF130" s="251"/>
      <c r="AG130" s="251"/>
      <c r="AH130" s="251"/>
      <c r="AI130" s="251"/>
    </row>
    <row r="131" spans="7:35" s="35" customFormat="1" ht="15" hidden="1" customHeight="1">
      <c r="G131" s="149"/>
      <c r="H131" s="148"/>
      <c r="I131" s="148"/>
      <c r="J131" s="151"/>
      <c r="L131" s="140" t="s">
        <v>10</v>
      </c>
      <c r="M131" s="132" t="s">
        <v>24</v>
      </c>
      <c r="N131" s="229"/>
      <c r="O131" s="896"/>
      <c r="P131" s="891"/>
      <c r="Q131" s="891"/>
      <c r="R131" s="891"/>
      <c r="S131" s="891"/>
      <c r="T131" s="891"/>
      <c r="U131" s="891"/>
      <c r="V131" s="892"/>
      <c r="W131" s="158"/>
      <c r="X131" s="251"/>
      <c r="Y131" s="251"/>
      <c r="Z131" s="251"/>
      <c r="AA131" s="251"/>
      <c r="AB131" s="251"/>
      <c r="AC131" s="251"/>
      <c r="AD131" s="251"/>
      <c r="AE131" s="251"/>
      <c r="AF131" s="251"/>
      <c r="AG131" s="251"/>
      <c r="AH131" s="251"/>
      <c r="AI131" s="251"/>
    </row>
    <row r="132" spans="7:35" s="35" customFormat="1" ht="24.95" hidden="1" customHeight="1">
      <c r="G132" s="150"/>
      <c r="H132" s="148"/>
      <c r="I132" s="859"/>
      <c r="J132" s="151"/>
      <c r="L132" s="140"/>
      <c r="M132" s="142"/>
      <c r="N132" s="161"/>
      <c r="O132" s="238"/>
      <c r="P132" s="224"/>
      <c r="Q132" s="224"/>
      <c r="R132" s="224"/>
      <c r="S132" s="224"/>
      <c r="T132" s="224"/>
      <c r="U132" s="224"/>
      <c r="V132" s="225"/>
      <c r="W132" s="160"/>
      <c r="X132" s="251"/>
      <c r="Y132" s="251"/>
      <c r="Z132" s="251"/>
      <c r="AA132" s="251"/>
      <c r="AB132" s="251"/>
      <c r="AC132" s="251"/>
      <c r="AD132" s="251"/>
      <c r="AE132" s="251"/>
      <c r="AF132" s="251"/>
      <c r="AG132" s="251"/>
      <c r="AH132" s="251"/>
      <c r="AI132" s="251"/>
    </row>
    <row r="133" spans="7:35" s="35" customFormat="1" ht="15" hidden="1" customHeight="1">
      <c r="G133" s="152"/>
      <c r="H133" s="148"/>
      <c r="I133" s="859"/>
      <c r="J133" s="860"/>
      <c r="L133" s="140" t="s">
        <v>21</v>
      </c>
      <c r="M133" s="143" t="s">
        <v>9</v>
      </c>
      <c r="N133" s="226"/>
      <c r="O133" s="911"/>
      <c r="P133" s="912"/>
      <c r="Q133" s="912"/>
      <c r="R133" s="912"/>
      <c r="S133" s="912"/>
      <c r="T133" s="912"/>
      <c r="U133" s="912"/>
      <c r="V133" s="913"/>
      <c r="W133" s="158"/>
      <c r="X133" s="251"/>
      <c r="Y133" s="265" t="str">
        <f>strCheckUnique(Z133:Z136)</f>
        <v/>
      </c>
      <c r="Z133" s="251"/>
      <c r="AA133" s="265"/>
      <c r="AB133" s="251"/>
      <c r="AC133" s="251"/>
      <c r="AD133" s="251"/>
      <c r="AE133" s="251"/>
      <c r="AF133" s="251"/>
      <c r="AG133" s="251"/>
      <c r="AH133" s="251"/>
      <c r="AI133" s="251"/>
    </row>
    <row r="134" spans="7:35" s="35" customFormat="1" ht="17.100000000000001" hidden="1" customHeight="1">
      <c r="G134" s="152"/>
      <c r="H134" s="148">
        <v>1</v>
      </c>
      <c r="I134" s="859"/>
      <c r="J134" s="860"/>
      <c r="K134" s="169"/>
      <c r="L134" s="141"/>
      <c r="M134" s="144"/>
      <c r="N134" s="171"/>
      <c r="O134" s="162"/>
      <c r="P134" s="162"/>
      <c r="Q134" s="162"/>
      <c r="R134" s="897"/>
      <c r="S134" s="907" t="s">
        <v>83</v>
      </c>
      <c r="T134" s="897"/>
      <c r="U134" s="899" t="s">
        <v>84</v>
      </c>
      <c r="V134" s="155"/>
      <c r="W134" s="158"/>
      <c r="X134" s="251" t="str">
        <f>strCheckDate(O135:V135)</f>
        <v/>
      </c>
      <c r="Y134" s="265"/>
      <c r="Z134" s="265" t="str">
        <f>IF(M134="","",M134 )</f>
        <v/>
      </c>
      <c r="AA134" s="265"/>
      <c r="AB134" s="265"/>
      <c r="AC134" s="265"/>
      <c r="AD134" s="251"/>
      <c r="AE134" s="251"/>
      <c r="AF134" s="251"/>
      <c r="AG134" s="251"/>
      <c r="AH134" s="251"/>
      <c r="AI134" s="251"/>
    </row>
    <row r="135" spans="7:35" s="35" customFormat="1" ht="0.2" hidden="1" customHeight="1">
      <c r="G135" s="152"/>
      <c r="H135" s="148"/>
      <c r="I135" s="859"/>
      <c r="J135" s="860"/>
      <c r="K135" s="169"/>
      <c r="L135" s="164"/>
      <c r="M135" s="171"/>
      <c r="N135" s="171"/>
      <c r="O135" s="171"/>
      <c r="P135" s="171"/>
      <c r="Q135" s="250" t="str">
        <f>R134 &amp; "-" &amp; T134</f>
        <v>-</v>
      </c>
      <c r="R135" s="898"/>
      <c r="S135" s="908"/>
      <c r="T135" s="898"/>
      <c r="U135" s="900"/>
      <c r="V135" s="155"/>
      <c r="W135" s="160"/>
      <c r="X135" s="251"/>
      <c r="Y135" s="251"/>
      <c r="Z135" s="251"/>
      <c r="AA135" s="251"/>
      <c r="AB135" s="251"/>
      <c r="AC135" s="251"/>
      <c r="AD135" s="251"/>
      <c r="AE135" s="251"/>
      <c r="AF135" s="251"/>
      <c r="AG135" s="251"/>
      <c r="AH135" s="251"/>
      <c r="AI135" s="251"/>
    </row>
    <row r="136" spans="7:35" ht="15" hidden="1" customHeight="1">
      <c r="G136" s="152"/>
      <c r="H136" s="150"/>
      <c r="I136" s="859"/>
      <c r="J136" s="860"/>
      <c r="K136" s="150"/>
      <c r="L136" s="84"/>
      <c r="M136" s="146" t="s">
        <v>27</v>
      </c>
      <c r="N136" s="146"/>
      <c r="O136" s="146"/>
      <c r="P136" s="146"/>
      <c r="Q136" s="146"/>
      <c r="R136" s="146"/>
      <c r="S136" s="146"/>
      <c r="T136" s="146"/>
      <c r="U136" s="233"/>
      <c r="V136" s="129"/>
      <c r="W136" s="156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</row>
    <row r="137" spans="7:35" ht="15" hidden="1" customHeight="1">
      <c r="G137" s="150"/>
      <c r="H137" s="150"/>
      <c r="I137" s="859"/>
      <c r="J137" s="58"/>
      <c r="K137" s="150"/>
      <c r="L137" s="84"/>
      <c r="M137" s="145" t="s">
        <v>12</v>
      </c>
      <c r="N137" s="145"/>
      <c r="O137" s="145"/>
      <c r="P137" s="145"/>
      <c r="Q137" s="145"/>
      <c r="R137" s="145"/>
      <c r="S137" s="145"/>
      <c r="T137" s="145"/>
      <c r="U137" s="234"/>
      <c r="V137" s="129"/>
      <c r="W137" s="157"/>
      <c r="X137" s="255"/>
      <c r="Y137" s="255"/>
      <c r="Z137" s="255"/>
      <c r="AA137" s="255"/>
      <c r="AB137" s="255"/>
      <c r="AC137" s="255"/>
      <c r="AD137" s="255"/>
      <c r="AE137" s="255"/>
      <c r="AF137" s="255"/>
      <c r="AG137" s="255"/>
      <c r="AH137" s="255"/>
      <c r="AI137" s="255"/>
    </row>
    <row r="138" spans="7:35" ht="15" hidden="1" customHeight="1">
      <c r="G138" s="149"/>
      <c r="H138" s="150"/>
      <c r="I138" s="150"/>
      <c r="J138" s="58"/>
      <c r="K138" s="150"/>
      <c r="L138" s="84"/>
      <c r="M138" s="135"/>
      <c r="N138" s="135"/>
      <c r="O138" s="135"/>
      <c r="P138" s="135"/>
      <c r="Q138" s="135"/>
      <c r="R138" s="135"/>
      <c r="S138" s="135"/>
      <c r="T138" s="135"/>
      <c r="U138" s="230"/>
      <c r="V138" s="129"/>
      <c r="W138" s="157"/>
      <c r="X138" s="255"/>
      <c r="Y138" s="255"/>
      <c r="Z138" s="255"/>
      <c r="AA138" s="255"/>
      <c r="AB138" s="255"/>
      <c r="AC138" s="255"/>
      <c r="AD138" s="255"/>
      <c r="AE138" s="255"/>
      <c r="AF138" s="255"/>
      <c r="AG138" s="255"/>
      <c r="AH138" s="255"/>
      <c r="AI138" s="255"/>
    </row>
    <row r="139" spans="7:35" ht="15" hidden="1" customHeight="1">
      <c r="G139" s="149"/>
      <c r="H139" s="150"/>
      <c r="I139" s="150"/>
      <c r="J139" s="58"/>
      <c r="K139" s="150"/>
      <c r="L139" s="84"/>
      <c r="M139" s="134" t="s">
        <v>18</v>
      </c>
      <c r="N139" s="134"/>
      <c r="O139" s="134"/>
      <c r="P139" s="134"/>
      <c r="Q139" s="134"/>
      <c r="R139" s="134"/>
      <c r="S139" s="134"/>
      <c r="T139" s="134"/>
      <c r="U139" s="231"/>
      <c r="V139" s="129"/>
      <c r="W139" s="157"/>
      <c r="X139" s="255"/>
      <c r="Y139" s="255"/>
      <c r="Z139" s="255"/>
      <c r="AA139" s="255"/>
      <c r="AB139" s="255"/>
      <c r="AC139" s="255"/>
      <c r="AD139" s="255"/>
      <c r="AE139" s="255"/>
      <c r="AF139" s="255"/>
      <c r="AG139" s="255"/>
      <c r="AH139" s="255"/>
      <c r="AI139" s="255"/>
    </row>
    <row r="140" spans="7:35" ht="15" hidden="1" customHeight="1">
      <c r="G140" s="149"/>
      <c r="H140" s="150"/>
      <c r="I140" s="150"/>
      <c r="J140" s="58"/>
      <c r="K140" s="150"/>
      <c r="L140" s="84"/>
      <c r="M140" s="133" t="s">
        <v>19</v>
      </c>
      <c r="N140" s="133"/>
      <c r="O140" s="133"/>
      <c r="P140" s="133"/>
      <c r="Q140" s="133"/>
      <c r="R140" s="133"/>
      <c r="S140" s="133"/>
      <c r="T140" s="133"/>
      <c r="U140" s="232"/>
      <c r="V140" s="129"/>
      <c r="W140" s="157"/>
      <c r="X140" s="255"/>
      <c r="Y140" s="255"/>
      <c r="Z140" s="255"/>
      <c r="AA140" s="255"/>
      <c r="AB140" s="255"/>
      <c r="AC140" s="255"/>
      <c r="AD140" s="255"/>
      <c r="AE140" s="255"/>
      <c r="AF140" s="255"/>
      <c r="AG140" s="255"/>
      <c r="AH140" s="255"/>
      <c r="AI140" s="255"/>
    </row>
    <row r="141" spans="7:35" ht="15" hidden="1" customHeight="1">
      <c r="G141" s="149"/>
      <c r="H141" s="150"/>
      <c r="I141" s="150"/>
      <c r="J141" s="58"/>
      <c r="K141" s="150"/>
      <c r="L141" s="84"/>
      <c r="M141" s="147" t="s">
        <v>20</v>
      </c>
      <c r="N141" s="147"/>
      <c r="O141" s="147"/>
      <c r="P141" s="147"/>
      <c r="Q141" s="147"/>
      <c r="R141" s="147"/>
      <c r="S141" s="147"/>
      <c r="T141" s="147"/>
      <c r="U141" s="235"/>
      <c r="V141" s="129"/>
      <c r="W141" s="157"/>
      <c r="X141" s="255"/>
      <c r="Y141" s="255"/>
      <c r="Z141" s="255"/>
      <c r="AA141" s="255"/>
      <c r="AB141" s="255"/>
      <c r="AC141" s="255"/>
      <c r="AD141" s="255"/>
      <c r="AE141" s="255"/>
      <c r="AF141" s="255"/>
      <c r="AG141" s="255"/>
      <c r="AH141" s="255"/>
      <c r="AI141" s="255"/>
    </row>
    <row r="142" spans="7:35" ht="17.100000000000001" hidden="1" customHeight="1">
      <c r="X142" s="255"/>
      <c r="Y142" s="255"/>
      <c r="Z142" s="255"/>
      <c r="AA142" s="255"/>
      <c r="AB142" s="255"/>
      <c r="AC142" s="255"/>
      <c r="AD142" s="255"/>
      <c r="AE142" s="255"/>
      <c r="AF142" s="255"/>
      <c r="AG142" s="255"/>
      <c r="AH142" s="255"/>
    </row>
    <row r="143" spans="7:35" s="34" customFormat="1" ht="17.100000000000001" hidden="1" customHeight="1">
      <c r="G143" s="34" t="s">
        <v>14</v>
      </c>
      <c r="I143" s="34" t="s">
        <v>181</v>
      </c>
      <c r="V143" s="153"/>
      <c r="X143" s="271"/>
      <c r="Y143" s="271"/>
      <c r="Z143" s="271"/>
      <c r="AA143" s="271"/>
      <c r="AB143" s="271"/>
      <c r="AC143" s="271"/>
      <c r="AD143" s="271"/>
      <c r="AE143" s="271"/>
      <c r="AF143" s="271"/>
      <c r="AG143" s="271"/>
      <c r="AH143" s="271"/>
    </row>
    <row r="144" spans="7:35" ht="17.100000000000001" hidden="1" customHeight="1">
      <c r="T144" s="98"/>
      <c r="U144" s="42"/>
      <c r="X144" s="255"/>
      <c r="Y144" s="255"/>
      <c r="Z144" s="255"/>
      <c r="AA144" s="255"/>
      <c r="AB144" s="255"/>
      <c r="AC144" s="255"/>
      <c r="AD144" s="255"/>
      <c r="AE144" s="255"/>
      <c r="AF144" s="255"/>
      <c r="AG144" s="255"/>
      <c r="AH144" s="255"/>
    </row>
    <row r="145" spans="1:35" ht="16.5" hidden="1" customHeight="1">
      <c r="G145" s="150"/>
      <c r="H145" s="150"/>
      <c r="I145" s="150"/>
      <c r="J145" s="150"/>
      <c r="K145" s="150"/>
      <c r="L145" s="174" t="s">
        <v>91</v>
      </c>
      <c r="M145" s="170" t="s">
        <v>22</v>
      </c>
      <c r="N145" s="175"/>
      <c r="O145" s="896"/>
      <c r="P145" s="891"/>
      <c r="Q145" s="891"/>
      <c r="R145" s="891"/>
      <c r="S145" s="891"/>
      <c r="T145" s="891"/>
      <c r="U145" s="891"/>
      <c r="V145" s="892"/>
      <c r="W145" s="158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</row>
    <row r="146" spans="1:35" s="35" customFormat="1" ht="15" hidden="1" customHeight="1">
      <c r="G146" s="149"/>
      <c r="H146" s="148"/>
      <c r="I146" s="148"/>
      <c r="J146" s="151"/>
      <c r="L146" s="140" t="s">
        <v>282</v>
      </c>
      <c r="M146" s="130" t="s">
        <v>17</v>
      </c>
      <c r="N146" s="227"/>
      <c r="O146" s="896"/>
      <c r="P146" s="891"/>
      <c r="Q146" s="891"/>
      <c r="R146" s="891"/>
      <c r="S146" s="891"/>
      <c r="T146" s="891"/>
      <c r="U146" s="891"/>
      <c r="V146" s="892"/>
      <c r="W146" s="158"/>
      <c r="X146" s="251"/>
      <c r="Y146" s="251"/>
      <c r="Z146" s="251"/>
      <c r="AA146" s="251"/>
      <c r="AB146" s="251"/>
      <c r="AC146" s="251"/>
      <c r="AD146" s="251"/>
      <c r="AE146" s="251"/>
      <c r="AF146" s="251"/>
      <c r="AG146" s="251"/>
      <c r="AH146" s="251"/>
      <c r="AI146" s="251"/>
    </row>
    <row r="147" spans="1:35" s="35" customFormat="1" ht="15" hidden="1" customHeight="1">
      <c r="G147" s="149"/>
      <c r="H147" s="148"/>
      <c r="I147" s="148"/>
      <c r="J147" s="151"/>
      <c r="L147" s="140" t="s">
        <v>7</v>
      </c>
      <c r="M147" s="131" t="s">
        <v>6</v>
      </c>
      <c r="N147" s="228"/>
      <c r="O147" s="896"/>
      <c r="P147" s="891"/>
      <c r="Q147" s="891"/>
      <c r="R147" s="891"/>
      <c r="S147" s="891"/>
      <c r="T147" s="891"/>
      <c r="U147" s="891"/>
      <c r="V147" s="892"/>
      <c r="W147" s="158"/>
      <c r="X147" s="251"/>
      <c r="Y147" s="251"/>
      <c r="Z147" s="251"/>
      <c r="AA147" s="251"/>
      <c r="AB147" s="251"/>
      <c r="AC147" s="251"/>
      <c r="AD147" s="251"/>
      <c r="AE147" s="251"/>
      <c r="AF147" s="251"/>
      <c r="AG147" s="251"/>
      <c r="AH147" s="251"/>
      <c r="AI147" s="251"/>
    </row>
    <row r="148" spans="1:35" s="35" customFormat="1" ht="15" hidden="1" customHeight="1">
      <c r="G148" s="149"/>
      <c r="H148" s="148"/>
      <c r="I148" s="148"/>
      <c r="J148" s="151"/>
      <c r="L148" s="140" t="s">
        <v>10</v>
      </c>
      <c r="M148" s="132" t="s">
        <v>24</v>
      </c>
      <c r="N148" s="229"/>
      <c r="O148" s="896"/>
      <c r="P148" s="891"/>
      <c r="Q148" s="891"/>
      <c r="R148" s="891"/>
      <c r="S148" s="891"/>
      <c r="T148" s="891"/>
      <c r="U148" s="891"/>
      <c r="V148" s="892"/>
      <c r="W148" s="158"/>
      <c r="X148" s="251"/>
      <c r="Y148" s="251"/>
      <c r="Z148" s="251"/>
      <c r="AA148" s="251"/>
      <c r="AB148" s="251"/>
      <c r="AC148" s="251"/>
      <c r="AD148" s="251"/>
      <c r="AE148" s="251"/>
      <c r="AF148" s="251"/>
      <c r="AG148" s="251"/>
      <c r="AH148" s="251"/>
      <c r="AI148" s="251"/>
    </row>
    <row r="149" spans="1:35" s="35" customFormat="1" ht="24.95" hidden="1" customHeight="1">
      <c r="G149" s="150"/>
      <c r="H149" s="148"/>
      <c r="I149" s="859"/>
      <c r="J149" s="151"/>
      <c r="L149" s="140" t="s">
        <v>11</v>
      </c>
      <c r="M149" s="142" t="s">
        <v>8</v>
      </c>
      <c r="N149" s="161"/>
      <c r="O149" s="837"/>
      <c r="P149" s="838"/>
      <c r="Q149" s="838"/>
      <c r="R149" s="838"/>
      <c r="S149" s="838"/>
      <c r="T149" s="838"/>
      <c r="U149" s="838"/>
      <c r="V149" s="839"/>
      <c r="W149" s="158"/>
      <c r="X149" s="251"/>
      <c r="Y149" s="251"/>
      <c r="Z149" s="251"/>
      <c r="AA149" s="251"/>
      <c r="AB149" s="251"/>
      <c r="AC149" s="251"/>
      <c r="AD149" s="251"/>
      <c r="AE149" s="251"/>
      <c r="AF149" s="251"/>
      <c r="AG149" s="251"/>
      <c r="AH149" s="251"/>
      <c r="AI149" s="251"/>
    </row>
    <row r="150" spans="1:35" s="35" customFormat="1" ht="15" hidden="1" customHeight="1">
      <c r="G150" s="152"/>
      <c r="H150" s="148"/>
      <c r="I150" s="859"/>
      <c r="J150" s="860"/>
      <c r="L150" s="140" t="s">
        <v>21</v>
      </c>
      <c r="M150" s="143" t="s">
        <v>9</v>
      </c>
      <c r="N150" s="226"/>
      <c r="O150" s="911"/>
      <c r="P150" s="912"/>
      <c r="Q150" s="912"/>
      <c r="R150" s="912"/>
      <c r="S150" s="912"/>
      <c r="T150" s="912"/>
      <c r="U150" s="912"/>
      <c r="V150" s="913"/>
      <c r="W150" s="158"/>
      <c r="X150" s="251"/>
      <c r="Y150" s="265" t="str">
        <f>strCheckUnique(Z150:Z153)</f>
        <v/>
      </c>
      <c r="Z150" s="251"/>
      <c r="AA150" s="265"/>
      <c r="AB150" s="251"/>
      <c r="AC150" s="251"/>
      <c r="AD150" s="251"/>
      <c r="AE150" s="251"/>
      <c r="AF150" s="251"/>
      <c r="AG150" s="251"/>
      <c r="AH150" s="251"/>
      <c r="AI150" s="251"/>
    </row>
    <row r="151" spans="1:35" s="35" customFormat="1" ht="15.75" hidden="1" customHeight="1">
      <c r="G151" s="152"/>
      <c r="H151" s="148">
        <v>1</v>
      </c>
      <c r="I151" s="859"/>
      <c r="J151" s="860"/>
      <c r="K151" s="169"/>
      <c r="L151" s="141"/>
      <c r="M151" s="144"/>
      <c r="N151" s="171"/>
      <c r="O151" s="272"/>
      <c r="P151" s="162"/>
      <c r="Q151" s="162"/>
      <c r="R151" s="897"/>
      <c r="S151" s="907" t="s">
        <v>83</v>
      </c>
      <c r="T151" s="897"/>
      <c r="U151" s="899" t="s">
        <v>84</v>
      </c>
      <c r="V151" s="155"/>
      <c r="W151" s="158"/>
      <c r="X151" s="251" t="str">
        <f>strCheckDate(O152:V152)</f>
        <v/>
      </c>
      <c r="Y151" s="265"/>
      <c r="Z151" s="265" t="str">
        <f>IF(M151="","",M151 )</f>
        <v/>
      </c>
      <c r="AA151" s="265"/>
      <c r="AB151" s="265"/>
      <c r="AC151" s="265"/>
      <c r="AD151" s="251"/>
      <c r="AE151" s="251"/>
      <c r="AF151" s="251"/>
      <c r="AG151" s="251"/>
      <c r="AH151" s="251"/>
      <c r="AI151" s="251"/>
    </row>
    <row r="152" spans="1:35" s="35" customFormat="1" ht="0.2" hidden="1" customHeight="1">
      <c r="G152" s="152"/>
      <c r="H152" s="148"/>
      <c r="I152" s="859"/>
      <c r="J152" s="860"/>
      <c r="K152" s="169"/>
      <c r="L152" s="164"/>
      <c r="M152" s="171"/>
      <c r="N152" s="171"/>
      <c r="O152" s="171"/>
      <c r="P152" s="171"/>
      <c r="Q152" s="250" t="str">
        <f>R151 &amp; "-" &amp; T151</f>
        <v>-</v>
      </c>
      <c r="R152" s="898"/>
      <c r="S152" s="908"/>
      <c r="T152" s="898"/>
      <c r="U152" s="900"/>
      <c r="V152" s="155"/>
      <c r="W152" s="160"/>
      <c r="X152" s="251"/>
      <c r="Y152" s="251"/>
      <c r="Z152" s="251"/>
      <c r="AA152" s="251"/>
      <c r="AB152" s="251"/>
      <c r="AC152" s="251"/>
      <c r="AD152" s="251"/>
      <c r="AE152" s="251"/>
      <c r="AF152" s="251"/>
      <c r="AG152" s="251"/>
      <c r="AH152" s="251"/>
      <c r="AI152" s="251"/>
    </row>
    <row r="153" spans="1:35" ht="15" hidden="1" customHeight="1">
      <c r="G153" s="152"/>
      <c r="H153" s="150"/>
      <c r="I153" s="859"/>
      <c r="J153" s="860"/>
      <c r="K153" s="150"/>
      <c r="L153" s="84"/>
      <c r="M153" s="146" t="s">
        <v>27</v>
      </c>
      <c r="N153" s="146"/>
      <c r="O153" s="146"/>
      <c r="P153" s="146"/>
      <c r="Q153" s="146"/>
      <c r="R153" s="146"/>
      <c r="S153" s="146"/>
      <c r="T153" s="146"/>
      <c r="U153" s="233"/>
      <c r="V153" s="129"/>
      <c r="W153" s="156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</row>
    <row r="154" spans="1:35" ht="15" hidden="1" customHeight="1">
      <c r="G154" s="150"/>
      <c r="H154" s="150"/>
      <c r="I154" s="859"/>
      <c r="J154" s="58"/>
      <c r="K154" s="150"/>
      <c r="L154" s="84"/>
      <c r="M154" s="145" t="s">
        <v>12</v>
      </c>
      <c r="N154" s="145"/>
      <c r="O154" s="145"/>
      <c r="P154" s="145"/>
      <c r="Q154" s="145"/>
      <c r="R154" s="145"/>
      <c r="S154" s="145"/>
      <c r="T154" s="145"/>
      <c r="U154" s="234"/>
      <c r="V154" s="129"/>
      <c r="W154" s="157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</row>
    <row r="155" spans="1:35" ht="15" hidden="1" customHeight="1">
      <c r="G155" s="149"/>
      <c r="H155" s="150"/>
      <c r="I155" s="150"/>
      <c r="J155" s="58"/>
      <c r="K155" s="150"/>
      <c r="L155" s="84"/>
      <c r="M155" s="135" t="s">
        <v>13</v>
      </c>
      <c r="N155" s="135"/>
      <c r="O155" s="135"/>
      <c r="P155" s="135"/>
      <c r="Q155" s="135"/>
      <c r="R155" s="135"/>
      <c r="S155" s="135"/>
      <c r="T155" s="135"/>
      <c r="U155" s="230"/>
      <c r="V155" s="129"/>
      <c r="W155" s="157"/>
      <c r="X155" s="255"/>
      <c r="Y155" s="255"/>
      <c r="Z155" s="255"/>
      <c r="AA155" s="255"/>
      <c r="AB155" s="255"/>
      <c r="AC155" s="255"/>
      <c r="AD155" s="255"/>
      <c r="AE155" s="255"/>
      <c r="AF155" s="255"/>
      <c r="AG155" s="255"/>
      <c r="AH155" s="255"/>
      <c r="AI155" s="255"/>
    </row>
    <row r="156" spans="1:35" ht="15" hidden="1" customHeight="1">
      <c r="G156" s="149"/>
      <c r="H156" s="150"/>
      <c r="I156" s="150"/>
      <c r="J156" s="58"/>
      <c r="K156" s="150"/>
      <c r="L156" s="84"/>
      <c r="M156" s="134" t="s">
        <v>18</v>
      </c>
      <c r="N156" s="134"/>
      <c r="O156" s="134"/>
      <c r="P156" s="134"/>
      <c r="Q156" s="134"/>
      <c r="R156" s="134"/>
      <c r="S156" s="134"/>
      <c r="T156" s="134"/>
      <c r="U156" s="231"/>
      <c r="V156" s="129"/>
      <c r="W156" s="157"/>
      <c r="X156" s="255"/>
      <c r="Y156" s="255"/>
      <c r="Z156" s="255"/>
      <c r="AA156" s="255"/>
      <c r="AB156" s="255"/>
      <c r="AC156" s="255"/>
      <c r="AD156" s="255"/>
      <c r="AE156" s="255"/>
      <c r="AF156" s="255"/>
      <c r="AG156" s="255"/>
      <c r="AH156" s="255"/>
      <c r="AI156" s="255"/>
    </row>
    <row r="157" spans="1:35" ht="15" hidden="1" customHeight="1">
      <c r="G157" s="149"/>
      <c r="H157" s="150"/>
      <c r="I157" s="150"/>
      <c r="J157" s="58"/>
      <c r="K157" s="150"/>
      <c r="L157" s="84"/>
      <c r="M157" s="133" t="s">
        <v>19</v>
      </c>
      <c r="N157" s="133"/>
      <c r="O157" s="133"/>
      <c r="P157" s="133"/>
      <c r="Q157" s="133"/>
      <c r="R157" s="133"/>
      <c r="S157" s="133"/>
      <c r="T157" s="133"/>
      <c r="U157" s="232"/>
      <c r="V157" s="129"/>
      <c r="W157" s="157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</row>
    <row r="158" spans="1:35" ht="7.5" hidden="1" customHeight="1">
      <c r="G158" s="149"/>
      <c r="H158" s="150"/>
      <c r="I158" s="150"/>
      <c r="J158" s="58"/>
      <c r="K158" s="150"/>
      <c r="L158" s="84"/>
      <c r="M158" s="147" t="s">
        <v>20</v>
      </c>
      <c r="N158" s="147"/>
      <c r="O158" s="147"/>
      <c r="P158" s="147"/>
      <c r="Q158" s="147"/>
      <c r="R158" s="147"/>
      <c r="S158" s="147"/>
      <c r="T158" s="147"/>
      <c r="U158" s="235"/>
      <c r="V158" s="129"/>
      <c r="W158" s="157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</row>
    <row r="160" spans="1:35" s="34" customFormat="1" ht="17.100000000000001" customHeight="1">
      <c r="A160" s="34" t="s">
        <v>14</v>
      </c>
      <c r="C160" s="34" t="s">
        <v>205</v>
      </c>
      <c r="AD160" s="153"/>
    </row>
    <row r="161" spans="1:50" ht="17.100000000000001" customHeight="1">
      <c r="AD161" s="42"/>
    </row>
    <row r="162" spans="1:50" ht="17.100000000000001" customHeight="1"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</row>
    <row r="163" spans="1:50" s="35" customFormat="1" ht="22.5">
      <c r="A163" s="856">
        <v>1</v>
      </c>
      <c r="B163" s="251"/>
      <c r="C163" s="251"/>
      <c r="D163" s="251"/>
      <c r="E163" s="251"/>
      <c r="F163" s="268"/>
      <c r="G163" s="268"/>
      <c r="H163" s="268"/>
      <c r="I163" s="68"/>
      <c r="J163" s="59"/>
      <c r="K163" s="59"/>
      <c r="L163" s="287">
        <f>mergeValue(A163)</f>
        <v>1</v>
      </c>
      <c r="M163" s="539" t="s">
        <v>22</v>
      </c>
      <c r="N163" s="909"/>
      <c r="O163" s="910"/>
      <c r="P163" s="910"/>
      <c r="Q163" s="910"/>
      <c r="R163" s="910"/>
      <c r="S163" s="910"/>
      <c r="T163" s="910"/>
      <c r="U163" s="910"/>
      <c r="V163" s="910"/>
      <c r="W163" s="910"/>
      <c r="X163" s="910"/>
      <c r="Y163" s="910"/>
      <c r="Z163" s="910"/>
      <c r="AA163" s="910"/>
      <c r="AB163" s="910"/>
      <c r="AC163" s="910"/>
      <c r="AD163" s="910"/>
      <c r="AE163" s="910"/>
      <c r="AF163" s="910"/>
      <c r="AG163" s="910"/>
      <c r="AH163" s="910"/>
      <c r="AI163" s="910"/>
      <c r="AJ163" s="910"/>
      <c r="AK163" s="910"/>
      <c r="AL163" s="880"/>
      <c r="AM163" s="581" t="s">
        <v>495</v>
      </c>
      <c r="AN163" s="251"/>
      <c r="AO163" s="251"/>
      <c r="AP163" s="251"/>
      <c r="AQ163" s="251"/>
      <c r="AR163" s="251"/>
      <c r="AS163" s="251"/>
      <c r="AT163" s="251"/>
      <c r="AU163" s="251"/>
      <c r="AV163" s="251"/>
      <c r="AW163" s="251"/>
      <c r="AX163" s="251"/>
    </row>
    <row r="164" spans="1:50" s="35" customFormat="1" ht="22.5">
      <c r="A164" s="856"/>
      <c r="B164" s="856">
        <v>1</v>
      </c>
      <c r="C164" s="251"/>
      <c r="D164" s="251"/>
      <c r="E164" s="251"/>
      <c r="F164" s="295"/>
      <c r="G164" s="530"/>
      <c r="H164" s="530"/>
      <c r="I164" s="183"/>
      <c r="J164" s="45"/>
      <c r="L164" s="287" t="str">
        <f>mergeValue(A164) &amp;"."&amp; mergeValue(B164)</f>
        <v>1.1</v>
      </c>
      <c r="M164" s="130" t="s">
        <v>17</v>
      </c>
      <c r="N164" s="905"/>
      <c r="O164" s="906"/>
      <c r="P164" s="906"/>
      <c r="Q164" s="906"/>
      <c r="R164" s="906"/>
      <c r="S164" s="906"/>
      <c r="T164" s="906"/>
      <c r="U164" s="906"/>
      <c r="V164" s="906"/>
      <c r="W164" s="906"/>
      <c r="X164" s="906"/>
      <c r="Y164" s="906"/>
      <c r="Z164" s="906"/>
      <c r="AA164" s="906"/>
      <c r="AB164" s="906"/>
      <c r="AC164" s="906"/>
      <c r="AD164" s="906"/>
      <c r="AE164" s="906"/>
      <c r="AF164" s="906"/>
      <c r="AG164" s="906"/>
      <c r="AH164" s="906"/>
      <c r="AI164" s="906"/>
      <c r="AJ164" s="906"/>
      <c r="AK164" s="906"/>
      <c r="AL164" s="871"/>
      <c r="AM164" s="580" t="s">
        <v>496</v>
      </c>
      <c r="AN164" s="251"/>
      <c r="AO164" s="251"/>
      <c r="AP164" s="251"/>
      <c r="AQ164" s="251"/>
      <c r="AR164" s="251"/>
      <c r="AS164" s="251"/>
      <c r="AT164" s="251"/>
      <c r="AU164" s="251"/>
      <c r="AV164" s="251"/>
      <c r="AW164" s="251"/>
      <c r="AX164" s="251"/>
    </row>
    <row r="165" spans="1:50" s="35" customFormat="1" ht="45">
      <c r="A165" s="856"/>
      <c r="B165" s="856"/>
      <c r="C165" s="856">
        <v>1</v>
      </c>
      <c r="D165" s="251"/>
      <c r="E165" s="251"/>
      <c r="F165" s="295"/>
      <c r="G165" s="530"/>
      <c r="H165" s="530"/>
      <c r="I165" s="183"/>
      <c r="J165" s="45"/>
      <c r="L165" s="287" t="str">
        <f>mergeValue(A165) &amp;"."&amp; mergeValue(B165)&amp;"."&amp; mergeValue(C165)</f>
        <v>1.1.1</v>
      </c>
      <c r="M165" s="131" t="s">
        <v>624</v>
      </c>
      <c r="N165" s="905"/>
      <c r="O165" s="906"/>
      <c r="P165" s="906"/>
      <c r="Q165" s="906"/>
      <c r="R165" s="906"/>
      <c r="S165" s="906"/>
      <c r="T165" s="906"/>
      <c r="U165" s="906"/>
      <c r="V165" s="906"/>
      <c r="W165" s="906"/>
      <c r="X165" s="906"/>
      <c r="Y165" s="906"/>
      <c r="Z165" s="906"/>
      <c r="AA165" s="906"/>
      <c r="AB165" s="906"/>
      <c r="AC165" s="906"/>
      <c r="AD165" s="906"/>
      <c r="AE165" s="906"/>
      <c r="AF165" s="906"/>
      <c r="AG165" s="906"/>
      <c r="AH165" s="906"/>
      <c r="AI165" s="906"/>
      <c r="AJ165" s="906"/>
      <c r="AK165" s="906"/>
      <c r="AL165" s="871"/>
      <c r="AM165" s="580" t="s">
        <v>661</v>
      </c>
      <c r="AN165" s="251"/>
      <c r="AO165" s="251"/>
      <c r="AP165" s="251"/>
      <c r="AQ165" s="251"/>
      <c r="AR165" s="251"/>
      <c r="AS165" s="251"/>
      <c r="AT165" s="251"/>
      <c r="AU165" s="251"/>
      <c r="AV165" s="251"/>
      <c r="AW165" s="251"/>
      <c r="AX165" s="251"/>
    </row>
    <row r="166" spans="1:50" s="35" customFormat="1" ht="20.100000000000001" customHeight="1">
      <c r="A166" s="856"/>
      <c r="B166" s="856"/>
      <c r="C166" s="856"/>
      <c r="D166" s="856">
        <v>1</v>
      </c>
      <c r="E166" s="251"/>
      <c r="F166" s="295"/>
      <c r="G166" s="530"/>
      <c r="H166" s="530"/>
      <c r="I166" s="859"/>
      <c r="J166" s="860"/>
      <c r="K166" s="814"/>
      <c r="L166" s="861" t="str">
        <f>mergeValue(A166) &amp;"."&amp; mergeValue(B166)&amp;"."&amp; mergeValue(C166)&amp;"."&amp; mergeValue(D166)</f>
        <v>1.1.1.1</v>
      </c>
      <c r="M166" s="862"/>
      <c r="N166" s="821" t="s">
        <v>83</v>
      </c>
      <c r="O166" s="848"/>
      <c r="P166" s="851" t="s">
        <v>91</v>
      </c>
      <c r="Q166" s="852"/>
      <c r="R166" s="821" t="s">
        <v>84</v>
      </c>
      <c r="S166" s="848"/>
      <c r="T166" s="849">
        <v>1</v>
      </c>
      <c r="U166" s="853"/>
      <c r="V166" s="821" t="s">
        <v>84</v>
      </c>
      <c r="W166" s="848"/>
      <c r="X166" s="849">
        <v>1</v>
      </c>
      <c r="Y166" s="850"/>
      <c r="Z166" s="821" t="s">
        <v>84</v>
      </c>
      <c r="AA166" s="161"/>
      <c r="AB166" s="85">
        <v>1</v>
      </c>
      <c r="AC166" s="368"/>
      <c r="AD166" s="526"/>
      <c r="AE166" s="526"/>
      <c r="AF166" s="526"/>
      <c r="AG166" s="526"/>
      <c r="AH166" s="528"/>
      <c r="AI166" s="529" t="s">
        <v>83</v>
      </c>
      <c r="AJ166" s="528"/>
      <c r="AK166" s="529" t="s">
        <v>84</v>
      </c>
      <c r="AL166" s="236"/>
      <c r="AM166" s="813" t="s">
        <v>662</v>
      </c>
      <c r="AN166" s="251" t="str">
        <f>strCheckDateOnDP(AD166:AL166,List06_9_DP)</f>
        <v/>
      </c>
      <c r="AO166" s="265" t="str">
        <f>IF(AND(COUNTIF(AP162:AP162,AP166)&gt;1,AP166&lt;&gt;""),"ErrUnique:HasDoubleConn","")</f>
        <v/>
      </c>
      <c r="AP166" s="265"/>
      <c r="AQ166" s="265"/>
      <c r="AR166" s="265"/>
      <c r="AS166" s="265"/>
      <c r="AT166" s="265"/>
      <c r="AU166" s="251"/>
      <c r="AV166" s="251"/>
      <c r="AW166" s="251"/>
      <c r="AX166" s="251"/>
    </row>
    <row r="167" spans="1:50" s="35" customFormat="1" ht="20.100000000000001" customHeight="1">
      <c r="A167" s="856"/>
      <c r="B167" s="856"/>
      <c r="C167" s="856"/>
      <c r="D167" s="856"/>
      <c r="E167" s="251"/>
      <c r="F167" s="295"/>
      <c r="G167" s="530"/>
      <c r="H167" s="530"/>
      <c r="I167" s="859"/>
      <c r="J167" s="860"/>
      <c r="K167" s="814"/>
      <c r="L167" s="861"/>
      <c r="M167" s="862"/>
      <c r="N167" s="821"/>
      <c r="O167" s="848"/>
      <c r="P167" s="851"/>
      <c r="Q167" s="852"/>
      <c r="R167" s="821"/>
      <c r="S167" s="848"/>
      <c r="T167" s="849"/>
      <c r="U167" s="854"/>
      <c r="V167" s="821"/>
      <c r="W167" s="848"/>
      <c r="X167" s="849"/>
      <c r="Y167" s="850"/>
      <c r="Z167" s="821"/>
      <c r="AA167" s="390"/>
      <c r="AB167" s="176"/>
      <c r="AC167" s="176"/>
      <c r="AD167" s="218"/>
      <c r="AE167" s="218"/>
      <c r="AF167" s="218"/>
      <c r="AG167" s="253" t="str">
        <f>AH166 &amp; "-" &amp; AJ166</f>
        <v>-</v>
      </c>
      <c r="AH167" s="253"/>
      <c r="AI167" s="253"/>
      <c r="AJ167" s="253"/>
      <c r="AK167" s="253" t="s">
        <v>84</v>
      </c>
      <c r="AL167" s="393"/>
      <c r="AM167" s="813"/>
      <c r="AN167" s="251"/>
      <c r="AO167" s="265"/>
      <c r="AP167" s="265"/>
      <c r="AQ167" s="265"/>
      <c r="AR167" s="265"/>
      <c r="AS167" s="265"/>
      <c r="AT167" s="265"/>
      <c r="AU167" s="251"/>
      <c r="AV167" s="251"/>
      <c r="AW167" s="251"/>
      <c r="AX167" s="251"/>
    </row>
    <row r="168" spans="1:50" s="35" customFormat="1" ht="20.100000000000001" customHeight="1">
      <c r="A168" s="856"/>
      <c r="B168" s="856"/>
      <c r="C168" s="856"/>
      <c r="D168" s="856"/>
      <c r="E168" s="251"/>
      <c r="F168" s="295"/>
      <c r="G168" s="530"/>
      <c r="H168" s="530"/>
      <c r="I168" s="859"/>
      <c r="J168" s="860"/>
      <c r="K168" s="814"/>
      <c r="L168" s="861"/>
      <c r="M168" s="862"/>
      <c r="N168" s="821"/>
      <c r="O168" s="848"/>
      <c r="P168" s="851"/>
      <c r="Q168" s="852"/>
      <c r="R168" s="821"/>
      <c r="S168" s="848"/>
      <c r="T168" s="849"/>
      <c r="U168" s="855"/>
      <c r="V168" s="821"/>
      <c r="W168" s="392"/>
      <c r="X168" s="147"/>
      <c r="Y168" s="176"/>
      <c r="Z168" s="217"/>
      <c r="AA168" s="217"/>
      <c r="AB168" s="217"/>
      <c r="AC168" s="217"/>
      <c r="AD168" s="218"/>
      <c r="AE168" s="218"/>
      <c r="AF168" s="218"/>
      <c r="AG168" s="218"/>
      <c r="AH168" s="219"/>
      <c r="AI168" s="166"/>
      <c r="AJ168" s="166"/>
      <c r="AK168" s="219"/>
      <c r="AL168" s="156"/>
      <c r="AM168" s="813"/>
      <c r="AN168" s="251"/>
      <c r="AO168" s="265"/>
      <c r="AP168" s="265"/>
      <c r="AQ168" s="265"/>
      <c r="AR168" s="265"/>
      <c r="AS168" s="265"/>
      <c r="AT168" s="265"/>
      <c r="AU168" s="251"/>
      <c r="AV168" s="251"/>
      <c r="AW168" s="251"/>
      <c r="AX168" s="251"/>
    </row>
    <row r="169" spans="1:50" s="35" customFormat="1" ht="20.100000000000001" customHeight="1">
      <c r="A169" s="856"/>
      <c r="B169" s="856"/>
      <c r="C169" s="856"/>
      <c r="D169" s="856"/>
      <c r="E169" s="251"/>
      <c r="F169" s="295"/>
      <c r="G169" s="530"/>
      <c r="H169" s="530"/>
      <c r="I169" s="859"/>
      <c r="J169" s="860"/>
      <c r="K169" s="814"/>
      <c r="L169" s="861"/>
      <c r="M169" s="862"/>
      <c r="N169" s="821"/>
      <c r="O169" s="848"/>
      <c r="P169" s="851"/>
      <c r="Q169" s="852"/>
      <c r="R169" s="821"/>
      <c r="S169" s="220"/>
      <c r="T169" s="222"/>
      <c r="U169" s="221"/>
      <c r="V169" s="217"/>
      <c r="W169" s="217"/>
      <c r="X169" s="217"/>
      <c r="Y169" s="217"/>
      <c r="Z169" s="217"/>
      <c r="AA169" s="217"/>
      <c r="AB169" s="217"/>
      <c r="AC169" s="217"/>
      <c r="AD169" s="218"/>
      <c r="AE169" s="218"/>
      <c r="AF169" s="218"/>
      <c r="AG169" s="218"/>
      <c r="AH169" s="219"/>
      <c r="AI169" s="166"/>
      <c r="AJ169" s="166"/>
      <c r="AK169" s="219"/>
      <c r="AL169" s="156"/>
      <c r="AM169" s="813"/>
      <c r="AN169" s="251"/>
      <c r="AO169" s="265"/>
      <c r="AP169" s="265"/>
      <c r="AQ169" s="265"/>
      <c r="AR169" s="265"/>
      <c r="AS169" s="265"/>
      <c r="AT169" s="265"/>
      <c r="AU169" s="251"/>
      <c r="AV169" s="251"/>
      <c r="AW169" s="251"/>
      <c r="AX169" s="251"/>
    </row>
    <row r="170" spans="1:50" ht="20.100000000000001" customHeight="1">
      <c r="A170" s="856"/>
      <c r="B170" s="856"/>
      <c r="C170" s="856"/>
      <c r="D170" s="856"/>
      <c r="E170" s="297"/>
      <c r="F170" s="298"/>
      <c r="G170" s="297"/>
      <c r="H170" s="297"/>
      <c r="I170" s="859"/>
      <c r="J170" s="860"/>
      <c r="K170" s="814"/>
      <c r="L170" s="861"/>
      <c r="M170" s="862"/>
      <c r="N170" s="821"/>
      <c r="O170" s="391"/>
      <c r="P170" s="135"/>
      <c r="Q170" s="176" t="s">
        <v>380</v>
      </c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223"/>
      <c r="AM170" s="813"/>
      <c r="AN170" s="255"/>
      <c r="AO170" s="255"/>
      <c r="AP170" s="266"/>
      <c r="AQ170" s="266"/>
      <c r="AR170" s="266"/>
      <c r="AS170" s="266"/>
      <c r="AT170" s="266"/>
      <c r="AU170" s="255"/>
      <c r="AV170" s="255"/>
      <c r="AW170" s="255"/>
      <c r="AX170" s="255"/>
    </row>
    <row r="171" spans="1:50" ht="15" customHeight="1">
      <c r="A171" s="856"/>
      <c r="B171" s="856"/>
      <c r="C171" s="856"/>
      <c r="D171" s="297"/>
      <c r="E171" s="297"/>
      <c r="F171" s="295"/>
      <c r="G171" s="297"/>
      <c r="H171" s="297"/>
      <c r="I171" s="150"/>
      <c r="J171" s="58"/>
      <c r="K171" s="150"/>
      <c r="L171" s="276"/>
      <c r="M171" s="134" t="s">
        <v>4</v>
      </c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4"/>
      <c r="AK171" s="134"/>
      <c r="AL171" s="156"/>
      <c r="AM171" s="813"/>
      <c r="AN171" s="255"/>
      <c r="AO171" s="255"/>
      <c r="AP171" s="266"/>
      <c r="AQ171" s="266"/>
      <c r="AR171" s="266"/>
      <c r="AS171" s="266"/>
      <c r="AT171" s="266"/>
      <c r="AU171" s="255"/>
      <c r="AV171" s="255"/>
      <c r="AW171" s="255"/>
      <c r="AX171" s="255"/>
    </row>
    <row r="172" spans="1:50" ht="15" customHeight="1">
      <c r="A172" s="856"/>
      <c r="B172" s="856"/>
      <c r="C172" s="297"/>
      <c r="D172" s="297"/>
      <c r="E172" s="297"/>
      <c r="F172" s="295"/>
      <c r="G172" s="297"/>
      <c r="H172" s="297"/>
      <c r="I172" s="150"/>
      <c r="J172" s="58"/>
      <c r="K172" s="150"/>
      <c r="L172" s="84"/>
      <c r="M172" s="133" t="s">
        <v>374</v>
      </c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28"/>
      <c r="AE172" s="128"/>
      <c r="AF172" s="128"/>
      <c r="AG172" s="128"/>
      <c r="AH172" s="219"/>
      <c r="AI172" s="166"/>
      <c r="AJ172" s="165"/>
      <c r="AK172" s="133"/>
      <c r="AL172" s="166"/>
      <c r="AM172" s="156"/>
      <c r="AN172" s="255"/>
      <c r="AO172" s="255"/>
      <c r="AP172" s="255"/>
      <c r="AQ172" s="255"/>
      <c r="AR172" s="255"/>
      <c r="AS172" s="255"/>
      <c r="AT172" s="255"/>
      <c r="AU172" s="255"/>
      <c r="AV172" s="255"/>
      <c r="AW172" s="255"/>
      <c r="AX172" s="255"/>
    </row>
    <row r="173" spans="1:50" ht="15" customHeight="1">
      <c r="A173" s="856"/>
      <c r="B173" s="297"/>
      <c r="C173" s="297"/>
      <c r="D173" s="297"/>
      <c r="E173" s="297"/>
      <c r="F173" s="295"/>
      <c r="G173" s="297"/>
      <c r="H173" s="297"/>
      <c r="I173" s="150"/>
      <c r="J173" s="58"/>
      <c r="K173" s="150"/>
      <c r="L173" s="84"/>
      <c r="M173" s="147" t="s">
        <v>20</v>
      </c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  <c r="AD173" s="128"/>
      <c r="AE173" s="128"/>
      <c r="AF173" s="128"/>
      <c r="AG173" s="128"/>
      <c r="AH173" s="219"/>
      <c r="AI173" s="166"/>
      <c r="AJ173" s="165"/>
      <c r="AK173" s="133"/>
      <c r="AL173" s="166"/>
      <c r="AM173" s="156"/>
      <c r="AN173" s="255"/>
      <c r="AO173" s="255"/>
      <c r="AP173" s="255"/>
      <c r="AQ173" s="255"/>
      <c r="AR173" s="255"/>
      <c r="AS173" s="255"/>
      <c r="AT173" s="255"/>
      <c r="AU173" s="255"/>
      <c r="AV173" s="255"/>
      <c r="AW173" s="255"/>
      <c r="AX173" s="255"/>
    </row>
    <row r="174" spans="1:50" ht="15" customHeight="1">
      <c r="F174" s="149"/>
      <c r="G174" s="150"/>
      <c r="H174" s="150"/>
      <c r="I174" s="184"/>
      <c r="J174" s="58"/>
      <c r="L174" s="84"/>
      <c r="M174" s="176" t="s">
        <v>296</v>
      </c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  <c r="AB174" s="176"/>
      <c r="AC174" s="176"/>
      <c r="AD174" s="128"/>
      <c r="AE174" s="128"/>
      <c r="AF174" s="128"/>
      <c r="AG174" s="128"/>
      <c r="AH174" s="219"/>
      <c r="AI174" s="166"/>
      <c r="AJ174" s="165"/>
      <c r="AK174" s="133"/>
      <c r="AL174" s="166"/>
      <c r="AM174" s="156"/>
      <c r="AN174" s="255"/>
      <c r="AO174" s="255"/>
      <c r="AP174" s="255"/>
      <c r="AQ174" s="255"/>
      <c r="AR174" s="255"/>
      <c r="AS174" s="255"/>
      <c r="AT174" s="255"/>
      <c r="AU174" s="255"/>
      <c r="AV174" s="255"/>
      <c r="AW174" s="255"/>
      <c r="AX174" s="255"/>
    </row>
    <row r="175" spans="1:50" ht="15" customHeight="1">
      <c r="G175" s="149"/>
      <c r="H175" s="150"/>
      <c r="I175" s="150"/>
      <c r="J175" s="58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/>
      <c r="AH175" s="150"/>
      <c r="AI175" s="150"/>
      <c r="AJ175" s="150"/>
      <c r="AK175" s="150"/>
      <c r="AL175" s="255"/>
      <c r="AM175" s="255"/>
      <c r="AN175" s="255"/>
      <c r="AO175" s="255"/>
      <c r="AP175" s="255"/>
      <c r="AQ175" s="255"/>
      <c r="AR175" s="255"/>
      <c r="AS175" s="255"/>
      <c r="AT175" s="255"/>
      <c r="AU175" s="255"/>
    </row>
    <row r="176" spans="1:50" s="34" customFormat="1" ht="17.100000000000001" customHeight="1">
      <c r="A176" s="34" t="s">
        <v>14</v>
      </c>
      <c r="C176" s="34" t="s">
        <v>206</v>
      </c>
      <c r="T176" s="153"/>
    </row>
    <row r="177" spans="1:49" ht="17.100000000000001" customHeight="1"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</row>
    <row r="178" spans="1:49" s="35" customFormat="1" ht="22.5" customHeight="1">
      <c r="A178" s="856">
        <v>1</v>
      </c>
      <c r="B178" s="251"/>
      <c r="C178" s="251"/>
      <c r="D178" s="251"/>
      <c r="E178" s="251"/>
      <c r="F178" s="268"/>
      <c r="G178" s="268"/>
      <c r="H178" s="268"/>
      <c r="I178" s="68"/>
      <c r="J178" s="59"/>
      <c r="K178" s="59"/>
      <c r="L178" s="287">
        <f>mergeValue(A178)</f>
        <v>1</v>
      </c>
      <c r="M178" s="175" t="s">
        <v>22</v>
      </c>
      <c r="N178" s="909"/>
      <c r="O178" s="910"/>
      <c r="P178" s="910"/>
      <c r="Q178" s="910"/>
      <c r="R178" s="910"/>
      <c r="S178" s="910"/>
      <c r="T178" s="910"/>
      <c r="U178" s="910"/>
      <c r="V178" s="910"/>
      <c r="W178" s="910"/>
      <c r="X178" s="910"/>
      <c r="Y178" s="910"/>
      <c r="Z178" s="910"/>
      <c r="AA178" s="910"/>
      <c r="AB178" s="910"/>
      <c r="AC178" s="910"/>
      <c r="AD178" s="910"/>
      <c r="AE178" s="910"/>
      <c r="AF178" s="910"/>
      <c r="AG178" s="910"/>
      <c r="AH178" s="910"/>
      <c r="AI178" s="910"/>
      <c r="AJ178" s="910"/>
      <c r="AK178" s="880"/>
      <c r="AL178" s="581" t="s">
        <v>495</v>
      </c>
      <c r="AM178" s="251"/>
      <c r="AN178" s="251"/>
      <c r="AO178" s="251"/>
      <c r="AP178" s="251"/>
      <c r="AQ178" s="251"/>
      <c r="AR178" s="251"/>
      <c r="AS178" s="251"/>
      <c r="AT178" s="251"/>
      <c r="AU178" s="251"/>
      <c r="AV178" s="251"/>
      <c r="AW178" s="251"/>
    </row>
    <row r="179" spans="1:49" s="35" customFormat="1" ht="22.5" customHeight="1">
      <c r="A179" s="856"/>
      <c r="B179" s="856">
        <v>1</v>
      </c>
      <c r="C179" s="251"/>
      <c r="D179" s="251"/>
      <c r="E179" s="251"/>
      <c r="F179" s="295"/>
      <c r="G179" s="530"/>
      <c r="H179" s="530"/>
      <c r="I179" s="183"/>
      <c r="J179" s="45"/>
      <c r="L179" s="287" t="str">
        <f>mergeValue(A179) &amp;"."&amp; mergeValue(B179)</f>
        <v>1.1</v>
      </c>
      <c r="M179" s="130" t="s">
        <v>17</v>
      </c>
      <c r="N179" s="905"/>
      <c r="O179" s="906"/>
      <c r="P179" s="906"/>
      <c r="Q179" s="906"/>
      <c r="R179" s="906"/>
      <c r="S179" s="906"/>
      <c r="T179" s="906"/>
      <c r="U179" s="906"/>
      <c r="V179" s="906"/>
      <c r="W179" s="906"/>
      <c r="X179" s="906"/>
      <c r="Y179" s="906"/>
      <c r="Z179" s="906"/>
      <c r="AA179" s="906"/>
      <c r="AB179" s="906"/>
      <c r="AC179" s="906"/>
      <c r="AD179" s="906"/>
      <c r="AE179" s="906"/>
      <c r="AF179" s="906"/>
      <c r="AG179" s="906"/>
      <c r="AH179" s="906"/>
      <c r="AI179" s="906"/>
      <c r="AJ179" s="906"/>
      <c r="AK179" s="871"/>
      <c r="AL179" s="580" t="s">
        <v>496</v>
      </c>
      <c r="AM179" s="251"/>
      <c r="AN179" s="251"/>
      <c r="AO179" s="251"/>
      <c r="AP179" s="251"/>
      <c r="AQ179" s="251"/>
      <c r="AR179" s="251"/>
      <c r="AS179" s="251"/>
      <c r="AT179" s="251"/>
      <c r="AU179" s="251"/>
      <c r="AV179" s="251"/>
      <c r="AW179" s="251"/>
    </row>
    <row r="180" spans="1:49" s="35" customFormat="1" ht="45" customHeight="1">
      <c r="A180" s="856"/>
      <c r="B180" s="856"/>
      <c r="C180" s="856">
        <v>1</v>
      </c>
      <c r="D180" s="251"/>
      <c r="E180" s="251"/>
      <c r="F180" s="295"/>
      <c r="G180" s="530"/>
      <c r="H180" s="530"/>
      <c r="I180" s="183"/>
      <c r="J180" s="45"/>
      <c r="L180" s="287" t="str">
        <f>mergeValue(A180) &amp;"."&amp; mergeValue(B180)&amp;"."&amp; mergeValue(C180)</f>
        <v>1.1.1</v>
      </c>
      <c r="M180" s="131" t="s">
        <v>624</v>
      </c>
      <c r="N180" s="905"/>
      <c r="O180" s="906"/>
      <c r="P180" s="906"/>
      <c r="Q180" s="906"/>
      <c r="R180" s="906"/>
      <c r="S180" s="906"/>
      <c r="T180" s="906"/>
      <c r="U180" s="906"/>
      <c r="V180" s="906"/>
      <c r="W180" s="906"/>
      <c r="X180" s="906"/>
      <c r="Y180" s="906"/>
      <c r="Z180" s="906"/>
      <c r="AA180" s="906"/>
      <c r="AB180" s="906"/>
      <c r="AC180" s="906"/>
      <c r="AD180" s="906"/>
      <c r="AE180" s="906"/>
      <c r="AF180" s="906"/>
      <c r="AG180" s="906"/>
      <c r="AH180" s="906"/>
      <c r="AI180" s="906"/>
      <c r="AJ180" s="906"/>
      <c r="AK180" s="871"/>
      <c r="AL180" s="580" t="s">
        <v>661</v>
      </c>
      <c r="AM180" s="251"/>
      <c r="AN180" s="251"/>
      <c r="AO180" s="251"/>
      <c r="AP180" s="251"/>
      <c r="AQ180" s="251"/>
      <c r="AR180" s="251"/>
      <c r="AS180" s="251"/>
      <c r="AT180" s="251"/>
      <c r="AU180" s="251"/>
      <c r="AV180" s="251"/>
      <c r="AW180" s="251"/>
    </row>
    <row r="181" spans="1:49" s="35" customFormat="1" ht="20.100000000000001" customHeight="1">
      <c r="A181" s="856"/>
      <c r="B181" s="856"/>
      <c r="C181" s="856"/>
      <c r="D181" s="856">
        <v>1</v>
      </c>
      <c r="E181" s="251"/>
      <c r="F181" s="295"/>
      <c r="G181" s="530"/>
      <c r="H181" s="530"/>
      <c r="I181" s="859"/>
      <c r="J181" s="860"/>
      <c r="K181" s="814"/>
      <c r="L181" s="870" t="str">
        <f>mergeValue(A181) &amp;"."&amp; mergeValue(B181)&amp;"."&amp; mergeValue(C181)&amp;"."&amp; mergeValue(D181)</f>
        <v>1.1.1.1</v>
      </c>
      <c r="M181" s="872"/>
      <c r="N181" s="874"/>
      <c r="O181" s="851" t="s">
        <v>91</v>
      </c>
      <c r="P181" s="852"/>
      <c r="Q181" s="821" t="s">
        <v>84</v>
      </c>
      <c r="R181" s="848"/>
      <c r="S181" s="849">
        <v>1</v>
      </c>
      <c r="T181" s="853"/>
      <c r="U181" s="821" t="s">
        <v>84</v>
      </c>
      <c r="V181" s="848"/>
      <c r="W181" s="849" t="s">
        <v>91</v>
      </c>
      <c r="X181" s="850"/>
      <c r="Y181" s="821" t="s">
        <v>84</v>
      </c>
      <c r="Z181" s="161"/>
      <c r="AA181" s="85">
        <v>1</v>
      </c>
      <c r="AB181" s="368"/>
      <c r="AC181" s="526"/>
      <c r="AD181" s="526"/>
      <c r="AE181" s="527"/>
      <c r="AF181" s="526"/>
      <c r="AG181" s="528"/>
      <c r="AH181" s="529" t="s">
        <v>83</v>
      </c>
      <c r="AI181" s="528"/>
      <c r="AJ181" s="529" t="s">
        <v>84</v>
      </c>
      <c r="AK181" s="236"/>
      <c r="AL181" s="813" t="s">
        <v>662</v>
      </c>
      <c r="AM181" s="251" t="str">
        <f>strCheckDateOnDP(AC181:AK181,List06_10_DP)</f>
        <v/>
      </c>
      <c r="AN181" s="265" t="str">
        <f>IF(AND(COUNTIF(AO177:AO177,AO181)&gt;1,AO181&lt;&gt;""),"ErrUnique:HasDoubleConn","")</f>
        <v/>
      </c>
      <c r="AO181" s="265"/>
      <c r="AP181" s="265"/>
      <c r="AQ181" s="265"/>
      <c r="AR181" s="265"/>
      <c r="AS181" s="265"/>
      <c r="AT181" s="251"/>
      <c r="AU181" s="251"/>
      <c r="AV181" s="251"/>
      <c r="AW181" s="251"/>
    </row>
    <row r="182" spans="1:49" s="35" customFormat="1" ht="20.100000000000001" customHeight="1">
      <c r="A182" s="856"/>
      <c r="B182" s="856"/>
      <c r="C182" s="856"/>
      <c r="D182" s="856"/>
      <c r="E182" s="251"/>
      <c r="F182" s="295"/>
      <c r="G182" s="530"/>
      <c r="H182" s="530"/>
      <c r="I182" s="859"/>
      <c r="J182" s="860"/>
      <c r="K182" s="814"/>
      <c r="L182" s="861"/>
      <c r="M182" s="873"/>
      <c r="N182" s="874"/>
      <c r="O182" s="851"/>
      <c r="P182" s="852"/>
      <c r="Q182" s="821"/>
      <c r="R182" s="848"/>
      <c r="S182" s="849"/>
      <c r="T182" s="854"/>
      <c r="U182" s="821"/>
      <c r="V182" s="848"/>
      <c r="W182" s="849"/>
      <c r="X182" s="850"/>
      <c r="Y182" s="821"/>
      <c r="Z182" s="390"/>
      <c r="AA182" s="176"/>
      <c r="AB182" s="176"/>
      <c r="AC182" s="218"/>
      <c r="AD182" s="218"/>
      <c r="AE182" s="218"/>
      <c r="AF182" s="253" t="str">
        <f>AG181 &amp; "-" &amp; AI181</f>
        <v>-</v>
      </c>
      <c r="AG182" s="253"/>
      <c r="AH182" s="253"/>
      <c r="AI182" s="253"/>
      <c r="AJ182" s="253" t="s">
        <v>84</v>
      </c>
      <c r="AK182" s="393"/>
      <c r="AL182" s="813"/>
      <c r="AM182" s="251"/>
      <c r="AN182" s="265"/>
      <c r="AO182" s="265"/>
      <c r="AP182" s="265"/>
      <c r="AQ182" s="265"/>
      <c r="AR182" s="265"/>
      <c r="AS182" s="265"/>
      <c r="AT182" s="251"/>
      <c r="AU182" s="251"/>
      <c r="AV182" s="251"/>
      <c r="AW182" s="251"/>
    </row>
    <row r="183" spans="1:49" s="35" customFormat="1" ht="20.100000000000001" customHeight="1">
      <c r="A183" s="856"/>
      <c r="B183" s="856"/>
      <c r="C183" s="856"/>
      <c r="D183" s="856"/>
      <c r="E183" s="251"/>
      <c r="F183" s="295"/>
      <c r="G183" s="530"/>
      <c r="H183" s="530"/>
      <c r="I183" s="859"/>
      <c r="J183" s="860"/>
      <c r="K183" s="814"/>
      <c r="L183" s="861"/>
      <c r="M183" s="873"/>
      <c r="N183" s="874"/>
      <c r="O183" s="851"/>
      <c r="P183" s="852"/>
      <c r="Q183" s="821"/>
      <c r="R183" s="848"/>
      <c r="S183" s="849"/>
      <c r="T183" s="855"/>
      <c r="U183" s="821"/>
      <c r="V183" s="392"/>
      <c r="W183" s="147"/>
      <c r="X183" s="176"/>
      <c r="Y183" s="217"/>
      <c r="Z183" s="217"/>
      <c r="AA183" s="217"/>
      <c r="AB183" s="217"/>
      <c r="AC183" s="218"/>
      <c r="AD183" s="218"/>
      <c r="AE183" s="218"/>
      <c r="AF183" s="218"/>
      <c r="AG183" s="219"/>
      <c r="AH183" s="166"/>
      <c r="AI183" s="166"/>
      <c r="AJ183" s="219"/>
      <c r="AK183" s="156"/>
      <c r="AL183" s="813"/>
      <c r="AM183" s="251"/>
      <c r="AN183" s="265"/>
      <c r="AO183" s="265"/>
      <c r="AP183" s="265"/>
      <c r="AQ183" s="265"/>
      <c r="AR183" s="265"/>
      <c r="AS183" s="265"/>
      <c r="AT183" s="251"/>
      <c r="AU183" s="251"/>
      <c r="AV183" s="251"/>
      <c r="AW183" s="251"/>
    </row>
    <row r="184" spans="1:49" s="35" customFormat="1" ht="20.100000000000001" customHeight="1">
      <c r="A184" s="856"/>
      <c r="B184" s="856"/>
      <c r="C184" s="856"/>
      <c r="D184" s="856"/>
      <c r="E184" s="251"/>
      <c r="F184" s="295"/>
      <c r="G184" s="530"/>
      <c r="H184" s="530"/>
      <c r="I184" s="859"/>
      <c r="J184" s="860"/>
      <c r="K184" s="814"/>
      <c r="L184" s="861"/>
      <c r="M184" s="873"/>
      <c r="N184" s="874"/>
      <c r="O184" s="851"/>
      <c r="P184" s="852"/>
      <c r="Q184" s="821"/>
      <c r="R184" s="220"/>
      <c r="S184" s="222"/>
      <c r="T184" s="221"/>
      <c r="U184" s="217"/>
      <c r="V184" s="217"/>
      <c r="W184" s="217"/>
      <c r="X184" s="217"/>
      <c r="Y184" s="217"/>
      <c r="Z184" s="217"/>
      <c r="AA184" s="217"/>
      <c r="AB184" s="217"/>
      <c r="AC184" s="218"/>
      <c r="AD184" s="218"/>
      <c r="AE184" s="218"/>
      <c r="AF184" s="218"/>
      <c r="AG184" s="219"/>
      <c r="AH184" s="166"/>
      <c r="AI184" s="166"/>
      <c r="AJ184" s="219"/>
      <c r="AK184" s="156"/>
      <c r="AL184" s="813"/>
      <c r="AM184" s="251"/>
      <c r="AN184" s="265"/>
      <c r="AO184" s="265"/>
      <c r="AP184" s="265"/>
      <c r="AQ184" s="265"/>
      <c r="AR184" s="265"/>
      <c r="AS184" s="265"/>
      <c r="AT184" s="251"/>
      <c r="AU184" s="251"/>
      <c r="AV184" s="251"/>
      <c r="AW184" s="251"/>
    </row>
    <row r="185" spans="1:49" ht="20.100000000000001" customHeight="1">
      <c r="A185" s="856"/>
      <c r="B185" s="856"/>
      <c r="C185" s="856"/>
      <c r="D185" s="856"/>
      <c r="E185" s="297"/>
      <c r="F185" s="298"/>
      <c r="G185" s="297"/>
      <c r="H185" s="297"/>
      <c r="I185" s="859"/>
      <c r="J185" s="860"/>
      <c r="K185" s="814"/>
      <c r="L185" s="861"/>
      <c r="M185" s="873"/>
      <c r="N185" s="391"/>
      <c r="O185" s="135"/>
      <c r="P185" s="176" t="s">
        <v>380</v>
      </c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223"/>
      <c r="AL185" s="813"/>
      <c r="AM185" s="255"/>
      <c r="AN185" s="255"/>
      <c r="AO185" s="266"/>
      <c r="AP185" s="266"/>
      <c r="AQ185" s="266"/>
      <c r="AR185" s="266"/>
      <c r="AS185" s="266"/>
      <c r="AT185" s="255"/>
      <c r="AU185" s="255"/>
      <c r="AV185" s="255"/>
      <c r="AW185" s="255"/>
    </row>
    <row r="186" spans="1:49" ht="15" customHeight="1">
      <c r="A186" s="856"/>
      <c r="B186" s="856"/>
      <c r="C186" s="856"/>
      <c r="D186" s="297"/>
      <c r="E186" s="297"/>
      <c r="F186" s="295"/>
      <c r="G186" s="297"/>
      <c r="H186" s="297"/>
      <c r="I186" s="150"/>
      <c r="J186" s="58"/>
      <c r="K186" s="150"/>
      <c r="L186" s="276"/>
      <c r="M186" s="134" t="s">
        <v>4</v>
      </c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  <c r="AK186" s="156"/>
      <c r="AL186" s="813"/>
      <c r="AM186" s="255"/>
      <c r="AN186" s="255"/>
      <c r="AO186" s="266"/>
      <c r="AP186" s="266"/>
      <c r="AQ186" s="266"/>
      <c r="AR186" s="266"/>
      <c r="AS186" s="266"/>
      <c r="AT186" s="255"/>
      <c r="AU186" s="255"/>
      <c r="AV186" s="255"/>
      <c r="AW186" s="255"/>
    </row>
    <row r="187" spans="1:49" ht="15" customHeight="1">
      <c r="A187" s="856"/>
      <c r="B187" s="856"/>
      <c r="C187" s="297"/>
      <c r="D187" s="297"/>
      <c r="E187" s="297"/>
      <c r="F187" s="295"/>
      <c r="G187" s="297"/>
      <c r="H187" s="297"/>
      <c r="I187" s="150"/>
      <c r="J187" s="58"/>
      <c r="K187" s="150"/>
      <c r="L187" s="84"/>
      <c r="M187" s="133" t="s">
        <v>374</v>
      </c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28"/>
      <c r="AD187" s="128"/>
      <c r="AE187" s="128"/>
      <c r="AF187" s="128"/>
      <c r="AG187" s="219"/>
      <c r="AH187" s="134"/>
      <c r="AI187" s="165"/>
      <c r="AJ187" s="133"/>
      <c r="AK187" s="166"/>
      <c r="AL187" s="156"/>
      <c r="AM187" s="255"/>
      <c r="AN187" s="255"/>
      <c r="AO187" s="255"/>
      <c r="AP187" s="255"/>
      <c r="AQ187" s="255"/>
      <c r="AR187" s="255"/>
      <c r="AS187" s="255"/>
      <c r="AT187" s="255"/>
      <c r="AU187" s="255"/>
      <c r="AV187" s="255"/>
      <c r="AW187" s="255"/>
    </row>
    <row r="188" spans="1:49" ht="15" customHeight="1">
      <c r="A188" s="856"/>
      <c r="B188" s="297"/>
      <c r="C188" s="297"/>
      <c r="D188" s="297"/>
      <c r="E188" s="297"/>
      <c r="F188" s="295"/>
      <c r="G188" s="297"/>
      <c r="H188" s="297"/>
      <c r="I188" s="150"/>
      <c r="J188" s="58"/>
      <c r="K188" s="150"/>
      <c r="L188" s="84"/>
      <c r="M188" s="147" t="s">
        <v>20</v>
      </c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28"/>
      <c r="AD188" s="128"/>
      <c r="AE188" s="128"/>
      <c r="AF188" s="128"/>
      <c r="AG188" s="219"/>
      <c r="AH188" s="134"/>
      <c r="AI188" s="165"/>
      <c r="AJ188" s="133"/>
      <c r="AK188" s="166"/>
      <c r="AL188" s="156"/>
      <c r="AM188" s="255"/>
      <c r="AN188" s="255"/>
      <c r="AO188" s="255"/>
      <c r="AP188" s="255"/>
      <c r="AQ188" s="255"/>
      <c r="AR188" s="255"/>
      <c r="AS188" s="255"/>
      <c r="AT188" s="255"/>
      <c r="AU188" s="255"/>
      <c r="AV188" s="255"/>
      <c r="AW188" s="255"/>
    </row>
    <row r="189" spans="1:49" ht="15" customHeight="1">
      <c r="F189" s="149"/>
      <c r="G189" s="150"/>
      <c r="H189" s="150"/>
      <c r="I189" s="184"/>
      <c r="J189" s="58"/>
      <c r="L189" s="84"/>
      <c r="M189" s="176" t="s">
        <v>296</v>
      </c>
      <c r="N189" s="176"/>
      <c r="O189" s="176"/>
      <c r="P189" s="176"/>
      <c r="Q189" s="176"/>
      <c r="R189" s="176"/>
      <c r="S189" s="176"/>
      <c r="T189" s="176"/>
      <c r="U189" s="176"/>
      <c r="V189" s="176"/>
      <c r="W189" s="176"/>
      <c r="X189" s="176"/>
      <c r="Y189" s="176"/>
      <c r="Z189" s="176"/>
      <c r="AA189" s="176"/>
      <c r="AB189" s="176"/>
      <c r="AC189" s="128"/>
      <c r="AD189" s="128"/>
      <c r="AE189" s="128"/>
      <c r="AF189" s="128"/>
      <c r="AG189" s="219"/>
      <c r="AH189" s="134"/>
      <c r="AI189" s="165"/>
      <c r="AJ189" s="133"/>
      <c r="AK189" s="166"/>
      <c r="AL189" s="156"/>
      <c r="AM189" s="255"/>
      <c r="AN189" s="255"/>
      <c r="AO189" s="255"/>
      <c r="AP189" s="255"/>
      <c r="AQ189" s="255"/>
      <c r="AR189" s="255"/>
      <c r="AS189" s="255"/>
      <c r="AT189" s="255"/>
      <c r="AU189" s="255"/>
      <c r="AV189" s="255"/>
      <c r="AW189" s="255"/>
    </row>
    <row r="190" spans="1:49" ht="15" customHeight="1">
      <c r="G190" s="149"/>
      <c r="H190" s="150"/>
      <c r="I190" s="150"/>
      <c r="J190" s="58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255"/>
      <c r="AL190" s="255"/>
      <c r="AM190" s="255"/>
      <c r="AN190" s="255"/>
      <c r="AO190" s="255"/>
      <c r="AP190" s="255"/>
      <c r="AQ190" s="255"/>
      <c r="AR190" s="255"/>
      <c r="AS190" s="255"/>
      <c r="AT190" s="255"/>
    </row>
    <row r="191" spans="1:49" ht="15" customHeight="1">
      <c r="G191" s="149"/>
      <c r="H191" s="150"/>
      <c r="I191" s="150"/>
      <c r="J191" s="58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255"/>
      <c r="AL191" s="255"/>
      <c r="AM191" s="255"/>
      <c r="AN191" s="255"/>
      <c r="AO191" s="255"/>
      <c r="AP191" s="255"/>
      <c r="AQ191" s="255"/>
      <c r="AR191" s="255"/>
      <c r="AS191" s="255"/>
      <c r="AT191" s="255"/>
    </row>
    <row r="192" spans="1:49" ht="15" customHeight="1">
      <c r="G192" s="149"/>
      <c r="H192" s="150"/>
      <c r="I192" s="150"/>
      <c r="J192" s="58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</row>
    <row r="193" spans="1:31" ht="15" customHeight="1">
      <c r="G193" s="149"/>
      <c r="H193" s="150"/>
      <c r="I193" s="150"/>
      <c r="J193" s="58"/>
      <c r="K193" s="150"/>
      <c r="L193" s="150"/>
      <c r="M193" s="150"/>
      <c r="N193" s="150"/>
      <c r="O193" s="150"/>
      <c r="Q193" s="299"/>
      <c r="U193" s="86"/>
      <c r="V193" s="150"/>
      <c r="W193" s="150"/>
      <c r="X193" s="150"/>
      <c r="Y193" s="299"/>
      <c r="Z193" s="150"/>
      <c r="AA193" s="150"/>
      <c r="AB193" s="150"/>
      <c r="AC193" s="278"/>
      <c r="AD193" s="150"/>
    </row>
    <row r="194" spans="1:31" ht="15" customHeight="1">
      <c r="G194" s="149"/>
      <c r="H194" s="150"/>
      <c r="I194" s="150"/>
      <c r="J194" s="58"/>
      <c r="K194" s="150"/>
      <c r="L194" s="150"/>
      <c r="M194" s="150"/>
      <c r="N194" s="150"/>
      <c r="O194" s="150"/>
      <c r="Q194" s="285"/>
      <c r="Y194" s="150"/>
      <c r="Z194" s="150"/>
      <c r="AA194" s="150"/>
      <c r="AB194" s="150"/>
      <c r="AC194" s="150"/>
      <c r="AD194" s="150"/>
      <c r="AE194" s="150"/>
    </row>
    <row r="195" spans="1:31" ht="15" customHeight="1">
      <c r="G195" s="149"/>
      <c r="H195" s="150"/>
      <c r="I195" s="150"/>
      <c r="J195" s="58"/>
      <c r="K195" s="150"/>
      <c r="L195" s="150"/>
      <c r="M195" s="150"/>
      <c r="N195" s="150"/>
      <c r="O195" s="150"/>
      <c r="Q195" s="285"/>
      <c r="Y195" s="150"/>
      <c r="Z195" s="150"/>
      <c r="AA195" s="150"/>
      <c r="AB195" s="150"/>
      <c r="AC195" s="150"/>
      <c r="AD195" s="150"/>
      <c r="AE195" s="150"/>
    </row>
    <row r="196" spans="1:31" ht="15" customHeight="1">
      <c r="G196" s="149"/>
      <c r="H196" s="150"/>
      <c r="I196" s="150"/>
      <c r="J196" s="58"/>
      <c r="K196" s="150"/>
      <c r="L196" s="150"/>
      <c r="M196" s="150"/>
      <c r="N196" s="150"/>
      <c r="O196" s="150"/>
      <c r="P196" s="150"/>
      <c r="Q196" s="285"/>
      <c r="R196" s="150"/>
      <c r="S196" s="150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150"/>
      <c r="AE196" s="150"/>
    </row>
    <row r="197" spans="1:31" ht="15" customHeight="1">
      <c r="G197" s="149"/>
      <c r="H197" s="150"/>
      <c r="I197" s="150"/>
      <c r="J197" s="58"/>
      <c r="K197" s="150"/>
      <c r="L197" s="150"/>
      <c r="M197" s="150"/>
      <c r="Q197" s="821" t="s">
        <v>84</v>
      </c>
      <c r="R197" s="935"/>
      <c r="S197" s="849">
        <v>1</v>
      </c>
      <c r="T197" s="934"/>
      <c r="U197" s="821" t="s">
        <v>83</v>
      </c>
      <c r="V197" s="848"/>
      <c r="W197" s="849">
        <v>1</v>
      </c>
      <c r="X197" s="933"/>
      <c r="Y197" s="821" t="s">
        <v>83</v>
      </c>
      <c r="Z197" s="161"/>
      <c r="AA197" s="85">
        <v>1</v>
      </c>
      <c r="AB197" s="278"/>
    </row>
    <row r="198" spans="1:31" ht="15" customHeight="1">
      <c r="G198" s="149"/>
      <c r="H198" s="150"/>
      <c r="I198" s="150"/>
      <c r="J198" s="58"/>
      <c r="K198" s="150"/>
      <c r="L198" s="150"/>
      <c r="M198" s="150"/>
      <c r="Q198" s="821"/>
      <c r="R198" s="935"/>
      <c r="S198" s="849"/>
      <c r="T198" s="934"/>
      <c r="U198" s="821"/>
      <c r="V198" s="848"/>
      <c r="W198" s="849"/>
      <c r="X198" s="933"/>
      <c r="Y198" s="821"/>
      <c r="Z198" s="390"/>
      <c r="AA198" s="176"/>
      <c r="AB198" s="87" t="s">
        <v>382</v>
      </c>
    </row>
    <row r="199" spans="1:31" ht="15" customHeight="1">
      <c r="G199" s="149"/>
      <c r="H199" s="150"/>
      <c r="I199" s="150"/>
      <c r="J199" s="58"/>
      <c r="K199" s="150"/>
      <c r="L199" s="150"/>
      <c r="M199" s="150"/>
      <c r="Q199" s="821"/>
      <c r="R199" s="935"/>
      <c r="S199" s="849"/>
      <c r="T199" s="934"/>
      <c r="U199" s="821"/>
      <c r="V199" s="392"/>
      <c r="W199" s="147"/>
      <c r="X199" s="176" t="s">
        <v>381</v>
      </c>
      <c r="Y199" s="217"/>
      <c r="Z199" s="217"/>
      <c r="AA199" s="217"/>
      <c r="AB199" s="521"/>
    </row>
    <row r="200" spans="1:31" ht="15" customHeight="1">
      <c r="G200" s="149"/>
      <c r="H200" s="150"/>
      <c r="I200" s="150"/>
      <c r="J200" s="58"/>
      <c r="K200" s="150"/>
      <c r="L200" s="150"/>
      <c r="M200" s="150"/>
      <c r="Q200" s="821"/>
      <c r="R200" s="222"/>
      <c r="S200" s="222"/>
      <c r="T200" s="221"/>
      <c r="U200" s="217"/>
      <c r="V200" s="217"/>
      <c r="W200" s="217"/>
      <c r="X200" s="217"/>
      <c r="Y200" s="217"/>
      <c r="Z200" s="217"/>
      <c r="AA200" s="217"/>
      <c r="AB200" s="521"/>
    </row>
    <row r="202" spans="1:31" s="35" customFormat="1" ht="17.100000000000001" customHeight="1">
      <c r="A202" s="70"/>
      <c r="B202" s="70"/>
      <c r="C202" s="59"/>
      <c r="D202" s="136"/>
      <c r="E202" s="189"/>
      <c r="F202" s="191"/>
      <c r="G202" s="191"/>
      <c r="H202" s="190"/>
      <c r="I202" s="190"/>
      <c r="J202" s="190"/>
      <c r="K202" s="190"/>
      <c r="L202" s="190"/>
      <c r="M202" s="190"/>
      <c r="N202" s="190"/>
      <c r="O202" s="190"/>
      <c r="P202" s="190"/>
      <c r="Q202" s="190"/>
      <c r="R202" s="190"/>
      <c r="S202" s="190"/>
      <c r="T202" s="138"/>
      <c r="U202" s="138"/>
      <c r="V202" s="138"/>
      <c r="W202" s="192"/>
      <c r="X202" s="192"/>
    </row>
    <row r="203" spans="1:31" s="34" customFormat="1" ht="11.25">
      <c r="A203" s="34" t="s">
        <v>264</v>
      </c>
    </row>
    <row r="204" spans="1:31" ht="11.25"/>
    <row r="205" spans="1:31" s="12" customFormat="1" ht="15" customHeight="1">
      <c r="C205" s="185"/>
      <c r="D205" s="99"/>
      <c r="E205" s="186"/>
    </row>
    <row r="207" spans="1:31" s="34" customFormat="1" ht="17.100000000000001" customHeight="1">
      <c r="A207" s="34" t="s">
        <v>263</v>
      </c>
    </row>
    <row r="209" spans="1:24" s="35" customFormat="1" ht="17.100000000000001" customHeight="1">
      <c r="A209" s="70"/>
      <c r="B209" s="70"/>
      <c r="C209" s="59"/>
      <c r="D209" s="136"/>
      <c r="E209" s="79">
        <v>1</v>
      </c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1"/>
      <c r="S209" s="81"/>
      <c r="T209" s="81"/>
      <c r="U209" s="82"/>
      <c r="V209" s="82"/>
      <c r="W209" s="82"/>
      <c r="X209" s="83"/>
    </row>
    <row r="211" spans="1:24" s="34" customFormat="1" ht="17.100000000000001" customHeight="1">
      <c r="A211" s="34" t="s">
        <v>264</v>
      </c>
    </row>
    <row r="212" spans="1:24" ht="17.100000000000001" customHeight="1">
      <c r="G212" s="67"/>
      <c r="H212" s="67"/>
    </row>
    <row r="213" spans="1:24" s="35" customFormat="1" ht="17.100000000000001" customHeight="1">
      <c r="A213" s="69"/>
      <c r="B213" s="61"/>
      <c r="C213" s="59"/>
      <c r="D213" s="136"/>
      <c r="E213" s="85" t="s">
        <v>91</v>
      </c>
      <c r="F213" s="80"/>
      <c r="G213" s="80"/>
      <c r="H213" s="80"/>
      <c r="I213" s="80"/>
      <c r="J213" s="81"/>
      <c r="K213" s="81"/>
      <c r="L213" s="81"/>
      <c r="M213" s="82"/>
      <c r="N213" s="82"/>
      <c r="O213" s="82"/>
      <c r="P213" s="83"/>
      <c r="Q213" s="62"/>
      <c r="R213" s="62"/>
      <c r="S213" s="62"/>
      <c r="T213" s="62"/>
      <c r="U213" s="62"/>
      <c r="V213" s="62"/>
      <c r="W213" s="62"/>
      <c r="X213" s="62"/>
    </row>
    <row r="215" spans="1:24" s="34" customFormat="1" ht="17.100000000000001" customHeight="1">
      <c r="A215" s="34" t="s">
        <v>265</v>
      </c>
    </row>
    <row r="216" spans="1:24" ht="17.100000000000001" customHeight="1">
      <c r="G216" s="67"/>
      <c r="H216" s="67"/>
    </row>
    <row r="217" spans="1:24" s="35" customFormat="1" ht="17.100000000000001" customHeight="1">
      <c r="A217" s="69"/>
      <c r="B217" s="61"/>
      <c r="C217" s="59"/>
      <c r="D217" s="136"/>
      <c r="E217" s="85" t="s">
        <v>91</v>
      </c>
      <c r="F217" s="80"/>
      <c r="G217" s="80"/>
      <c r="H217" s="80"/>
      <c r="I217" s="80"/>
      <c r="J217" s="81"/>
      <c r="K217" s="81"/>
      <c r="L217" s="81"/>
      <c r="M217" s="82"/>
      <c r="N217" s="82"/>
      <c r="O217" s="82"/>
      <c r="P217" s="83"/>
      <c r="Q217" s="62"/>
      <c r="R217" s="62"/>
      <c r="S217" s="62"/>
      <c r="T217" s="62"/>
      <c r="U217" s="62"/>
      <c r="V217" s="62"/>
      <c r="W217" s="62"/>
      <c r="X217" s="62"/>
    </row>
    <row r="219" spans="1:24" s="34" customFormat="1" ht="17.100000000000001" customHeight="1">
      <c r="A219" s="34" t="s">
        <v>292</v>
      </c>
      <c r="B219" s="34" t="s">
        <v>293</v>
      </c>
      <c r="C219" s="34" t="s">
        <v>294</v>
      </c>
    </row>
    <row r="221" spans="1:24" s="22" customFormat="1" ht="20.100000000000001" customHeight="1">
      <c r="A221" s="64"/>
      <c r="B221" s="63"/>
      <c r="C221" s="19"/>
      <c r="D221" s="20"/>
      <c r="F221" s="39" t="s">
        <v>80</v>
      </c>
      <c r="G221" s="26"/>
      <c r="I221" s="53"/>
    </row>
    <row r="222" spans="1:24" s="22" customFormat="1" ht="22.5">
      <c r="A222" s="64"/>
      <c r="B222" s="65"/>
      <c r="C222" s="19"/>
      <c r="D222" s="32"/>
      <c r="E222" s="31" t="s">
        <v>76</v>
      </c>
      <c r="F222" s="33"/>
      <c r="G222" s="26"/>
      <c r="I222" s="53"/>
    </row>
    <row r="223" spans="1:24" s="22" customFormat="1" ht="19.5">
      <c r="A223" s="64"/>
      <c r="B223" s="65"/>
      <c r="C223" s="19"/>
      <c r="D223" s="32"/>
      <c r="E223" s="31" t="s">
        <v>77</v>
      </c>
      <c r="F223" s="33"/>
      <c r="G223" s="26"/>
      <c r="I223" s="53"/>
    </row>
    <row r="224" spans="1:24" s="22" customFormat="1" ht="13.5" customHeight="1">
      <c r="A224" s="63"/>
      <c r="B224" s="63"/>
      <c r="C224" s="19"/>
      <c r="D224" s="23"/>
      <c r="E224" s="24"/>
      <c r="F224" s="38"/>
      <c r="G224" s="20"/>
      <c r="I224" s="53"/>
    </row>
    <row r="225" spans="1:9" s="22" customFormat="1" ht="20.100000000000001" customHeight="1">
      <c r="A225" s="64"/>
      <c r="B225" s="63"/>
      <c r="C225" s="19"/>
      <c r="D225" s="20"/>
      <c r="F225" s="39" t="s">
        <v>170</v>
      </c>
      <c r="G225" s="26"/>
      <c r="I225" s="53"/>
    </row>
    <row r="226" spans="1:9" s="22" customFormat="1" ht="22.5">
      <c r="A226" s="64"/>
      <c r="B226" s="65"/>
      <c r="C226" s="19"/>
      <c r="D226" s="32"/>
      <c r="E226" s="40" t="s">
        <v>86</v>
      </c>
      <c r="F226" s="33"/>
      <c r="G226" s="26"/>
      <c r="I226" s="53"/>
    </row>
    <row r="227" spans="1:9" s="22" customFormat="1" ht="22.5">
      <c r="A227" s="64"/>
      <c r="B227" s="65"/>
      <c r="C227" s="19"/>
      <c r="D227" s="32"/>
      <c r="E227" s="40" t="s">
        <v>169</v>
      </c>
      <c r="F227" s="33"/>
      <c r="G227" s="26"/>
      <c r="I227" s="53"/>
    </row>
    <row r="228" spans="1:9" s="22" customFormat="1" ht="13.5" customHeight="1">
      <c r="A228" s="63"/>
      <c r="B228" s="63"/>
      <c r="C228" s="19"/>
      <c r="D228" s="23"/>
      <c r="E228" s="24"/>
      <c r="F228" s="38"/>
      <c r="G228" s="20"/>
      <c r="I228" s="53"/>
    </row>
    <row r="229" spans="1:9" s="22" customFormat="1" ht="20.100000000000001" customHeight="1">
      <c r="A229" s="64"/>
      <c r="B229" s="63"/>
      <c r="C229" s="19"/>
      <c r="D229" s="20"/>
      <c r="F229" s="39" t="s">
        <v>171</v>
      </c>
      <c r="G229" s="26"/>
      <c r="I229" s="53"/>
    </row>
    <row r="230" spans="1:9" s="22" customFormat="1" ht="22.5">
      <c r="A230" s="64"/>
      <c r="B230" s="65"/>
      <c r="C230" s="19"/>
      <c r="D230" s="32"/>
      <c r="E230" s="40" t="s">
        <v>86</v>
      </c>
      <c r="F230" s="33"/>
      <c r="G230" s="26"/>
      <c r="I230" s="53"/>
    </row>
    <row r="231" spans="1:9" s="22" customFormat="1" ht="22.5">
      <c r="A231" s="64"/>
      <c r="B231" s="65"/>
      <c r="C231" s="19"/>
      <c r="D231" s="32"/>
      <c r="E231" s="40" t="s">
        <v>169</v>
      </c>
      <c r="F231" s="33"/>
      <c r="G231" s="26"/>
      <c r="I231" s="53"/>
    </row>
    <row r="232" spans="1:9" s="22" customFormat="1" ht="13.5" customHeight="1">
      <c r="A232" s="63"/>
      <c r="B232" s="63"/>
      <c r="C232" s="19"/>
      <c r="D232" s="23"/>
      <c r="E232" s="24"/>
      <c r="F232" s="38"/>
      <c r="G232" s="20"/>
      <c r="I232" s="53"/>
    </row>
    <row r="233" spans="1:9" s="22" customFormat="1" ht="20.100000000000001" customHeight="1">
      <c r="A233" s="64"/>
      <c r="B233" s="63"/>
      <c r="C233" s="19"/>
      <c r="D233" s="20"/>
      <c r="F233" s="39" t="s">
        <v>172</v>
      </c>
      <c r="G233" s="26"/>
      <c r="I233" s="53"/>
    </row>
    <row r="234" spans="1:9" s="22" customFormat="1" ht="22.5">
      <c r="A234" s="64"/>
      <c r="B234" s="65"/>
      <c r="C234" s="19"/>
      <c r="D234" s="32"/>
      <c r="E234" s="31" t="s">
        <v>86</v>
      </c>
      <c r="F234" s="33"/>
      <c r="G234" s="26"/>
      <c r="I234" s="53"/>
    </row>
    <row r="235" spans="1:9" s="22" customFormat="1" ht="19.5">
      <c r="A235" s="64"/>
      <c r="B235" s="65"/>
      <c r="C235" s="19"/>
      <c r="D235" s="32"/>
      <c r="E235" s="31" t="s">
        <v>87</v>
      </c>
      <c r="F235" s="33"/>
      <c r="G235" s="26"/>
      <c r="I235" s="53"/>
    </row>
    <row r="236" spans="1:9" s="22" customFormat="1" ht="22.5">
      <c r="A236" s="64"/>
      <c r="B236" s="65"/>
      <c r="C236" s="19"/>
      <c r="D236" s="32"/>
      <c r="E236" s="40" t="s">
        <v>169</v>
      </c>
      <c r="F236" s="33"/>
      <c r="G236" s="26"/>
      <c r="I236" s="53"/>
    </row>
    <row r="237" spans="1:9" s="22" customFormat="1" ht="19.5">
      <c r="A237" s="64"/>
      <c r="B237" s="65"/>
      <c r="C237" s="19"/>
      <c r="D237" s="32"/>
      <c r="E237" s="31" t="s">
        <v>88</v>
      </c>
      <c r="F237" s="33"/>
      <c r="G237" s="26"/>
      <c r="I237" s="53"/>
    </row>
    <row r="239" spans="1:9" s="34" customFormat="1" ht="17.100000000000001" customHeight="1">
      <c r="A239" s="34" t="s">
        <v>313</v>
      </c>
    </row>
    <row r="241" spans="1:83" s="103" customFormat="1" ht="14.25">
      <c r="A241" s="205" t="s">
        <v>51</v>
      </c>
      <c r="B241" s="111" t="s">
        <v>241</v>
      </c>
      <c r="C241" s="112"/>
      <c r="D241" s="114"/>
      <c r="E241" s="558"/>
      <c r="F241" s="396" t="s">
        <v>241</v>
      </c>
      <c r="G241" s="396" t="s">
        <v>241</v>
      </c>
      <c r="H241" s="396" t="s">
        <v>241</v>
      </c>
      <c r="I241" s="399"/>
      <c r="J241" s="397"/>
      <c r="K241" s="398"/>
      <c r="M241" s="560" t="str">
        <f>IF(ISERROR(INDEX(kind_of_nameforms,MATCH(E241,kind_of_forms,0),1)),"",INDEX(kind_of_nameforms,MATCH(E241,kind_of_forms,0),1))</f>
        <v/>
      </c>
    </row>
    <row r="244" spans="1:83" s="332" customFormat="1" ht="15">
      <c r="A244" s="34" t="s">
        <v>417</v>
      </c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31"/>
      <c r="V244" s="34"/>
      <c r="W244" s="34"/>
    </row>
    <row r="245" spans="1:83" s="332" customFormat="1" ht="15">
      <c r="D245" s="447"/>
      <c r="E245" s="447"/>
      <c r="F245" s="447"/>
      <c r="G245" s="447"/>
      <c r="H245" s="447"/>
      <c r="I245" s="447"/>
      <c r="J245" s="447"/>
      <c r="K245" s="447"/>
      <c r="L245" s="447"/>
      <c r="U245" s="333"/>
    </row>
    <row r="246" spans="1:83" s="336" customFormat="1" ht="15" customHeight="1">
      <c r="A246" s="62"/>
      <c r="B246" s="208" t="s">
        <v>418</v>
      </c>
      <c r="C246" s="902"/>
      <c r="D246" s="764">
        <v>1</v>
      </c>
      <c r="E246" s="819"/>
      <c r="F246" s="441"/>
      <c r="G246" s="210">
        <v>0</v>
      </c>
      <c r="H246" s="446"/>
      <c r="I246" s="321"/>
      <c r="J246" s="484" t="s">
        <v>541</v>
      </c>
      <c r="K246" s="147"/>
      <c r="L246" s="337"/>
      <c r="M246" s="265">
        <f>mergeValue(H246)</f>
        <v>0</v>
      </c>
      <c r="N246" s="251"/>
      <c r="O246" s="251"/>
      <c r="P246" s="265" t="str">
        <f>IF(ISERROR(MATCH(Q246,MODesc,0)),"n","y")</f>
        <v>n</v>
      </c>
      <c r="Q246" s="251"/>
      <c r="R246" s="265" t="str">
        <f>K246&amp;"("&amp;L246&amp;")"</f>
        <v>()</v>
      </c>
      <c r="S246" s="208"/>
      <c r="T246" s="208"/>
      <c r="U246" s="319"/>
      <c r="V246" s="208"/>
      <c r="W246" s="208"/>
      <c r="X246" s="208"/>
      <c r="Y246" s="335"/>
      <c r="Z246" s="335"/>
      <c r="AA246" s="297"/>
      <c r="AB246" s="297"/>
      <c r="AC246" s="297"/>
      <c r="AD246" s="297"/>
      <c r="AE246" s="297"/>
      <c r="AF246" s="297"/>
      <c r="AG246" s="297"/>
      <c r="AH246" s="297"/>
      <c r="AI246" s="297"/>
      <c r="AJ246" s="297"/>
      <c r="AK246" s="297"/>
      <c r="AL246" s="297"/>
      <c r="AM246" s="297"/>
      <c r="AN246" s="297"/>
      <c r="AO246" s="297"/>
      <c r="AP246" s="297"/>
      <c r="AQ246" s="297"/>
      <c r="AR246" s="297"/>
      <c r="AS246" s="297"/>
      <c r="AT246" s="297"/>
      <c r="AU246" s="297"/>
      <c r="AV246" s="297"/>
      <c r="AW246" s="297"/>
      <c r="AX246" s="297"/>
      <c r="AY246" s="297"/>
      <c r="AZ246" s="297"/>
      <c r="BA246" s="297"/>
      <c r="BB246" s="297"/>
      <c r="BC246" s="297"/>
      <c r="BD246" s="297"/>
      <c r="BE246" s="297"/>
      <c r="BF246" s="297"/>
      <c r="BG246" s="297"/>
      <c r="BH246" s="297"/>
      <c r="BI246" s="297"/>
      <c r="BJ246" s="297"/>
      <c r="BK246" s="297"/>
      <c r="BL246" s="297"/>
      <c r="BM246" s="297"/>
      <c r="BN246" s="297"/>
      <c r="BO246" s="297"/>
      <c r="BP246" s="297"/>
      <c r="BQ246" s="297"/>
      <c r="BR246" s="297"/>
      <c r="BS246" s="297"/>
      <c r="BT246" s="297"/>
      <c r="BU246" s="297"/>
      <c r="BV246" s="335"/>
      <c r="BW246" s="335"/>
      <c r="BX246" s="335"/>
      <c r="BY246" s="335"/>
      <c r="BZ246" s="335"/>
      <c r="CA246" s="335"/>
      <c r="CB246" s="335"/>
      <c r="CC246" s="335"/>
      <c r="CD246" s="335"/>
      <c r="CE246" s="335"/>
    </row>
    <row r="247" spans="1:83" s="336" customFormat="1" ht="15" customHeight="1">
      <c r="A247" s="62"/>
      <c r="B247" s="62"/>
      <c r="C247" s="902"/>
      <c r="D247" s="764"/>
      <c r="E247" s="819"/>
      <c r="F247" s="321"/>
      <c r="G247" s="322"/>
      <c r="H247" s="147" t="s">
        <v>416</v>
      </c>
      <c r="I247" s="322"/>
      <c r="J247" s="322"/>
      <c r="K247" s="338"/>
      <c r="L247" s="337"/>
      <c r="M247" s="251"/>
      <c r="N247" s="251"/>
      <c r="O247" s="251"/>
      <c r="P247" s="251"/>
      <c r="Q247" s="265"/>
      <c r="R247" s="251"/>
      <c r="S247" s="208"/>
      <c r="T247" s="208"/>
      <c r="U247" s="319"/>
      <c r="V247" s="208"/>
      <c r="W247" s="208"/>
      <c r="X247" s="208"/>
      <c r="Y247" s="335"/>
      <c r="Z247" s="335"/>
      <c r="AA247" s="297"/>
      <c r="AB247" s="297"/>
      <c r="AC247" s="297"/>
      <c r="AD247" s="297"/>
      <c r="AE247" s="297"/>
      <c r="AF247" s="297"/>
      <c r="AG247" s="297"/>
      <c r="AH247" s="297"/>
      <c r="AI247" s="297"/>
      <c r="AJ247" s="297"/>
      <c r="AK247" s="297"/>
      <c r="AL247" s="297"/>
      <c r="AM247" s="297"/>
      <c r="AN247" s="297"/>
      <c r="AO247" s="297"/>
      <c r="AP247" s="297"/>
      <c r="AQ247" s="297"/>
      <c r="AR247" s="297"/>
      <c r="AS247" s="297"/>
      <c r="AT247" s="297"/>
      <c r="AU247" s="297"/>
      <c r="AV247" s="297"/>
      <c r="AW247" s="297"/>
      <c r="AX247" s="297"/>
      <c r="AY247" s="297"/>
      <c r="AZ247" s="297"/>
      <c r="BA247" s="297"/>
      <c r="BB247" s="297"/>
      <c r="BC247" s="297"/>
      <c r="BD247" s="297"/>
      <c r="BE247" s="297"/>
      <c r="BF247" s="297"/>
      <c r="BG247" s="297"/>
      <c r="BH247" s="297"/>
      <c r="BI247" s="297"/>
      <c r="BJ247" s="297"/>
      <c r="BK247" s="297"/>
      <c r="BL247" s="297"/>
      <c r="BM247" s="297"/>
      <c r="BN247" s="297"/>
      <c r="BO247" s="297"/>
      <c r="BP247" s="297"/>
      <c r="BQ247" s="297"/>
      <c r="BR247" s="297"/>
      <c r="BS247" s="297"/>
      <c r="BT247" s="297"/>
      <c r="BU247" s="297"/>
      <c r="BV247" s="335"/>
      <c r="BW247" s="335"/>
      <c r="BX247" s="335"/>
      <c r="BY247" s="335"/>
      <c r="BZ247" s="335"/>
      <c r="CA247" s="335"/>
      <c r="CB247" s="335"/>
      <c r="CC247" s="335"/>
      <c r="CD247" s="335"/>
      <c r="CE247" s="335"/>
    </row>
    <row r="248" spans="1:83" s="332" customFormat="1" ht="15">
      <c r="Q248" s="339"/>
      <c r="U248" s="333"/>
    </row>
    <row r="249" spans="1:83" s="332" customFormat="1" ht="15">
      <c r="A249" s="34" t="s">
        <v>419</v>
      </c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0"/>
      <c r="R249" s="34"/>
      <c r="S249" s="34"/>
      <c r="T249" s="34"/>
      <c r="U249" s="331"/>
      <c r="V249" s="34"/>
      <c r="W249" s="34"/>
    </row>
    <row r="250" spans="1:83" s="332" customFormat="1" ht="15">
      <c r="F250" s="447"/>
      <c r="G250" s="447"/>
      <c r="H250" s="447"/>
      <c r="I250" s="447"/>
      <c r="J250" s="447"/>
      <c r="K250" s="447"/>
      <c r="L250" s="447"/>
      <c r="Q250" s="339"/>
      <c r="U250" s="333"/>
    </row>
    <row r="251" spans="1:83" s="336" customFormat="1" ht="15" customHeight="1">
      <c r="A251" s="62"/>
      <c r="B251" s="208" t="s">
        <v>418</v>
      </c>
      <c r="C251" s="903"/>
      <c r="D251" s="320"/>
      <c r="E251" s="562"/>
      <c r="F251" s="904"/>
      <c r="G251" s="764">
        <v>0</v>
      </c>
      <c r="H251" s="901"/>
      <c r="I251" s="321"/>
      <c r="J251" s="484" t="s">
        <v>541</v>
      </c>
      <c r="K251" s="147"/>
      <c r="L251" s="337"/>
      <c r="M251" s="265">
        <f>mergeValue(H251)</f>
        <v>0</v>
      </c>
      <c r="N251" s="251"/>
      <c r="O251" s="251"/>
      <c r="P251" s="251"/>
      <c r="Q251" s="251"/>
      <c r="R251" s="265" t="str">
        <f>K251&amp;"("&amp;L251&amp;")"</f>
        <v>()</v>
      </c>
      <c r="S251" s="208"/>
      <c r="T251" s="208"/>
      <c r="U251" s="319"/>
      <c r="V251" s="208"/>
      <c r="W251" s="208"/>
      <c r="X251" s="208"/>
      <c r="Y251" s="335"/>
      <c r="Z251" s="335"/>
      <c r="AA251" s="297"/>
      <c r="AB251" s="297"/>
      <c r="AC251" s="297"/>
      <c r="AD251" s="297"/>
      <c r="AE251" s="297"/>
      <c r="AF251" s="297"/>
      <c r="AG251" s="297"/>
      <c r="AH251" s="297"/>
      <c r="AI251" s="297"/>
      <c r="AJ251" s="297"/>
      <c r="AK251" s="297"/>
      <c r="AL251" s="297"/>
      <c r="AM251" s="297"/>
      <c r="AN251" s="297"/>
      <c r="AO251" s="297"/>
      <c r="AP251" s="297"/>
      <c r="AQ251" s="297"/>
      <c r="AR251" s="297"/>
      <c r="AS251" s="297"/>
      <c r="AT251" s="297"/>
      <c r="AU251" s="297"/>
      <c r="AV251" s="297"/>
      <c r="AW251" s="297"/>
      <c r="AX251" s="297"/>
      <c r="AY251" s="297"/>
      <c r="AZ251" s="297"/>
      <c r="BA251" s="297"/>
      <c r="BB251" s="297"/>
      <c r="BC251" s="297"/>
      <c r="BD251" s="297"/>
      <c r="BE251" s="297"/>
      <c r="BF251" s="297"/>
      <c r="BG251" s="297"/>
      <c r="BH251" s="297"/>
      <c r="BI251" s="297"/>
      <c r="BJ251" s="297"/>
      <c r="BK251" s="297"/>
      <c r="BL251" s="297"/>
      <c r="BM251" s="297"/>
      <c r="BN251" s="297"/>
      <c r="BO251" s="297"/>
      <c r="BP251" s="297"/>
      <c r="BQ251" s="297"/>
      <c r="BR251" s="297"/>
      <c r="BS251" s="297"/>
      <c r="BT251" s="297"/>
      <c r="BU251" s="297"/>
      <c r="BV251" s="335"/>
      <c r="BW251" s="335"/>
      <c r="BX251" s="335"/>
      <c r="BY251" s="335"/>
      <c r="BZ251" s="335"/>
      <c r="CA251" s="335"/>
      <c r="CB251" s="335"/>
      <c r="CC251" s="335"/>
      <c r="CD251" s="335"/>
      <c r="CE251" s="335"/>
    </row>
    <row r="252" spans="1:83" s="336" customFormat="1" ht="15" customHeight="1">
      <c r="A252" s="62"/>
      <c r="B252" s="62"/>
      <c r="C252" s="903"/>
      <c r="D252" s="320"/>
      <c r="E252" s="562"/>
      <c r="F252" s="904"/>
      <c r="G252" s="764"/>
      <c r="H252" s="901"/>
      <c r="I252" s="322"/>
      <c r="J252" s="322"/>
      <c r="K252" s="147" t="s">
        <v>3</v>
      </c>
      <c r="L252" s="337"/>
      <c r="M252" s="251"/>
      <c r="N252" s="251"/>
      <c r="O252" s="251"/>
      <c r="P252" s="251"/>
      <c r="Q252" s="265"/>
      <c r="R252" s="251"/>
      <c r="S252" s="208"/>
      <c r="T252" s="208"/>
      <c r="U252" s="319"/>
      <c r="V252" s="208"/>
      <c r="W252" s="208"/>
      <c r="X252" s="208"/>
      <c r="Y252" s="335"/>
      <c r="Z252" s="335"/>
      <c r="AA252" s="297"/>
      <c r="AB252" s="297"/>
      <c r="AC252" s="297"/>
      <c r="AD252" s="297"/>
      <c r="AE252" s="297"/>
      <c r="AF252" s="297"/>
      <c r="AG252" s="297"/>
      <c r="AH252" s="297"/>
      <c r="AI252" s="297"/>
      <c r="AJ252" s="297"/>
      <c r="AK252" s="297"/>
      <c r="AL252" s="297"/>
      <c r="AM252" s="297"/>
      <c r="AN252" s="297"/>
      <c r="AO252" s="297"/>
      <c r="AP252" s="297"/>
      <c r="AQ252" s="297"/>
      <c r="AR252" s="297"/>
      <c r="AS252" s="297"/>
      <c r="AT252" s="297"/>
      <c r="AU252" s="297"/>
      <c r="AV252" s="297"/>
      <c r="AW252" s="297"/>
      <c r="AX252" s="297"/>
      <c r="AY252" s="297"/>
      <c r="AZ252" s="297"/>
      <c r="BA252" s="297"/>
      <c r="BB252" s="297"/>
      <c r="BC252" s="297"/>
      <c r="BD252" s="297"/>
      <c r="BE252" s="297"/>
      <c r="BF252" s="297"/>
      <c r="BG252" s="297"/>
      <c r="BH252" s="297"/>
      <c r="BI252" s="297"/>
      <c r="BJ252" s="297"/>
      <c r="BK252" s="297"/>
      <c r="BL252" s="297"/>
      <c r="BM252" s="297"/>
      <c r="BN252" s="297"/>
      <c r="BO252" s="297"/>
      <c r="BP252" s="297"/>
      <c r="BQ252" s="297"/>
      <c r="BR252" s="297"/>
      <c r="BS252" s="297"/>
      <c r="BT252" s="297"/>
      <c r="BU252" s="297"/>
      <c r="BV252" s="335"/>
      <c r="BW252" s="335"/>
      <c r="BX252" s="335"/>
      <c r="BY252" s="335"/>
      <c r="BZ252" s="335"/>
      <c r="CA252" s="335"/>
      <c r="CB252" s="335"/>
      <c r="CC252" s="335"/>
      <c r="CD252" s="335"/>
      <c r="CE252" s="335"/>
    </row>
    <row r="253" spans="1:83" s="332" customFormat="1" ht="15">
      <c r="Q253" s="339"/>
      <c r="U253" s="333"/>
    </row>
    <row r="254" spans="1:83" s="332" customFormat="1" ht="15">
      <c r="A254" s="34" t="s">
        <v>420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0"/>
      <c r="R254" s="34"/>
      <c r="S254" s="34"/>
      <c r="T254" s="34"/>
      <c r="U254" s="331"/>
      <c r="V254" s="34"/>
      <c r="W254" s="34"/>
    </row>
    <row r="255" spans="1:83" s="332" customFormat="1" ht="15">
      <c r="Q255" s="339"/>
      <c r="U255" s="333"/>
    </row>
    <row r="256" spans="1:83" s="336" customFormat="1" ht="15" customHeight="1">
      <c r="A256" s="62"/>
      <c r="B256" s="208" t="s">
        <v>418</v>
      </c>
      <c r="C256" s="488"/>
      <c r="D256" s="332"/>
      <c r="E256" s="563"/>
      <c r="F256" s="332"/>
      <c r="G256" s="332"/>
      <c r="H256" s="332"/>
      <c r="I256" s="279"/>
      <c r="J256" s="210">
        <v>0</v>
      </c>
      <c r="K256" s="487"/>
      <c r="L256" s="318"/>
      <c r="M256" s="265">
        <f>mergeValue(H256)</f>
        <v>0</v>
      </c>
      <c r="N256" s="251"/>
      <c r="O256" s="251"/>
      <c r="P256" s="251"/>
      <c r="Q256" s="251"/>
      <c r="R256" s="265" t="str">
        <f>K256&amp;" ("&amp;L256&amp;")"</f>
        <v xml:space="preserve"> ()</v>
      </c>
      <c r="S256" s="208"/>
      <c r="T256" s="208"/>
      <c r="U256" s="319"/>
      <c r="V256" s="208"/>
      <c r="W256" s="208"/>
      <c r="X256" s="208"/>
      <c r="Y256" s="335"/>
      <c r="Z256" s="335"/>
      <c r="AA256" s="297"/>
      <c r="AB256" s="297"/>
      <c r="AC256" s="297"/>
      <c r="AD256" s="297"/>
      <c r="AE256" s="297"/>
      <c r="AF256" s="297"/>
      <c r="AG256" s="297"/>
      <c r="AH256" s="297"/>
      <c r="AI256" s="297"/>
      <c r="AJ256" s="297"/>
      <c r="AK256" s="297"/>
      <c r="AL256" s="297"/>
      <c r="AM256" s="297"/>
      <c r="AN256" s="297"/>
      <c r="AO256" s="297"/>
      <c r="AP256" s="297"/>
      <c r="AQ256" s="297"/>
      <c r="AR256" s="297"/>
      <c r="AS256" s="297"/>
      <c r="AT256" s="297"/>
      <c r="AU256" s="297"/>
      <c r="AV256" s="297"/>
      <c r="AW256" s="297"/>
      <c r="AX256" s="297"/>
      <c r="AY256" s="297"/>
      <c r="AZ256" s="297"/>
      <c r="BA256" s="297"/>
      <c r="BB256" s="297"/>
      <c r="BC256" s="297"/>
      <c r="BD256" s="297"/>
      <c r="BE256" s="297"/>
      <c r="BF256" s="297"/>
      <c r="BG256" s="297"/>
      <c r="BH256" s="297"/>
      <c r="BI256" s="297"/>
      <c r="BJ256" s="297"/>
      <c r="BK256" s="297"/>
      <c r="BL256" s="297"/>
      <c r="BM256" s="297"/>
      <c r="BN256" s="297"/>
      <c r="BO256" s="297"/>
      <c r="BP256" s="297"/>
      <c r="BQ256" s="297"/>
      <c r="BR256" s="297"/>
      <c r="BS256" s="297"/>
      <c r="BT256" s="297"/>
      <c r="BU256" s="297"/>
      <c r="BV256" s="335"/>
      <c r="BW256" s="335"/>
      <c r="BX256" s="335"/>
      <c r="BY256" s="335"/>
      <c r="BZ256" s="335"/>
      <c r="CA256" s="335"/>
      <c r="CB256" s="335"/>
      <c r="CC256" s="335"/>
      <c r="CD256" s="335"/>
      <c r="CE256" s="335"/>
    </row>
    <row r="258" spans="1:12" ht="11.25"/>
    <row r="259" spans="1:12" s="34" customFormat="1" ht="11.25">
      <c r="A259" s="34" t="s">
        <v>466</v>
      </c>
    </row>
    <row r="260" spans="1:12" ht="11.25"/>
    <row r="261" spans="1:12" s="35" customFormat="1" ht="20.100000000000001" customHeight="1">
      <c r="A261" s="69"/>
      <c r="B261" s="208"/>
      <c r="C261" s="59"/>
      <c r="D261" s="209"/>
      <c r="E261" s="367"/>
      <c r="F261" s="362"/>
      <c r="G261" s="368"/>
      <c r="I261" s="265"/>
      <c r="J261" s="265"/>
    </row>
    <row r="262" spans="1:12" ht="11.25"/>
    <row r="263" spans="1:12" ht="11.25"/>
    <row r="264" spans="1:12" s="34" customFormat="1" ht="11.25">
      <c r="A264" s="34" t="s">
        <v>482</v>
      </c>
    </row>
    <row r="265" spans="1:12" ht="11.25"/>
    <row r="266" spans="1:12" s="35" customFormat="1" ht="20.100000000000001" customHeight="1">
      <c r="A266" s="358"/>
      <c r="B266" s="208"/>
      <c r="C266" s="59"/>
      <c r="D266" s="209"/>
      <c r="E266" s="371"/>
      <c r="F266" s="370" t="s">
        <v>471</v>
      </c>
      <c r="G266" s="370" t="s">
        <v>471</v>
      </c>
      <c r="H266" s="397"/>
      <c r="I266" s="265"/>
      <c r="K266" s="265"/>
      <c r="L266" s="265"/>
    </row>
    <row r="267" spans="1:12" ht="11.25"/>
    <row r="268" spans="1:12" ht="11.25"/>
    <row r="269" spans="1:12" s="34" customFormat="1" ht="11.25">
      <c r="A269" s="34" t="s">
        <v>483</v>
      </c>
    </row>
    <row r="270" spans="1:12" ht="11.25"/>
    <row r="271" spans="1:12" s="35" customFormat="1" ht="20.100000000000001" customHeight="1">
      <c r="A271" s="358"/>
      <c r="B271" s="208"/>
      <c r="C271" s="59"/>
      <c r="D271" s="209"/>
      <c r="E271" s="371"/>
      <c r="F271" s="370" t="s">
        <v>471</v>
      </c>
      <c r="G271" s="504"/>
      <c r="H271" s="370" t="s">
        <v>471</v>
      </c>
      <c r="I271" s="265"/>
      <c r="K271" s="265"/>
      <c r="L271" s="265"/>
    </row>
    <row r="272" spans="1:12" ht="11.25"/>
    <row r="273" spans="1:20" ht="11.25"/>
    <row r="274" spans="1:20" s="34" customFormat="1" ht="11.25">
      <c r="A274" s="34" t="s">
        <v>484</v>
      </c>
    </row>
    <row r="275" spans="1:20" ht="11.25"/>
    <row r="276" spans="1:20" s="35" customFormat="1" ht="20.100000000000001" customHeight="1">
      <c r="A276" s="358"/>
      <c r="B276" s="208"/>
      <c r="C276" s="59"/>
      <c r="D276" s="209"/>
      <c r="E276" s="378">
        <f>E275</f>
        <v>0</v>
      </c>
      <c r="F276" s="370" t="s">
        <v>471</v>
      </c>
      <c r="G276" s="504"/>
      <c r="H276" s="370" t="s">
        <v>471</v>
      </c>
      <c r="I276" s="265"/>
      <c r="K276" s="265"/>
      <c r="L276" s="265"/>
    </row>
    <row r="277" spans="1:20" s="35" customFormat="1" ht="14.25">
      <c r="A277" s="358"/>
      <c r="B277" s="208"/>
      <c r="C277" s="59"/>
      <c r="D277" s="74"/>
      <c r="E277" s="379"/>
      <c r="F277" s="380"/>
      <c r="G277"/>
      <c r="H277" s="380"/>
      <c r="I277" s="265"/>
      <c r="K277" s="265"/>
      <c r="L277" s="265"/>
    </row>
    <row r="279" spans="1:20" s="34" customFormat="1" ht="11.25">
      <c r="A279" s="34" t="s">
        <v>485</v>
      </c>
    </row>
    <row r="280" spans="1:20" ht="11.25"/>
    <row r="281" spans="1:20" s="35" customFormat="1" ht="20.100000000000001" customHeight="1">
      <c r="A281" s="358"/>
      <c r="B281" s="208"/>
      <c r="C281" s="59"/>
      <c r="D281" s="209"/>
      <c r="E281" s="378">
        <f>E280</f>
        <v>0</v>
      </c>
      <c r="F281" s="370" t="s">
        <v>471</v>
      </c>
      <c r="G281" s="381"/>
      <c r="H281" s="370" t="s">
        <v>471</v>
      </c>
      <c r="I281" s="265"/>
      <c r="K281" s="265"/>
      <c r="L281" s="265"/>
    </row>
    <row r="284" spans="1:20" s="34" customFormat="1" ht="17.100000000000001" customHeight="1">
      <c r="A284" s="34" t="s">
        <v>529</v>
      </c>
    </row>
    <row r="286" spans="1:20" s="213" customFormat="1" ht="409.5">
      <c r="A286" s="812">
        <v>1</v>
      </c>
      <c r="B286" s="267"/>
      <c r="C286" s="267"/>
      <c r="D286" s="267"/>
      <c r="F286" s="420" t="str">
        <f>"2." &amp;mergeValue(A286)</f>
        <v>2.1</v>
      </c>
      <c r="G286" s="507" t="s">
        <v>516</v>
      </c>
      <c r="H286" s="401"/>
      <c r="I286" s="240" t="s">
        <v>610</v>
      </c>
      <c r="J286" s="419"/>
      <c r="K286" s="267"/>
      <c r="L286" s="267"/>
      <c r="M286" s="267"/>
      <c r="N286" s="267"/>
      <c r="O286" s="267"/>
      <c r="P286" s="267"/>
      <c r="Q286" s="267"/>
      <c r="R286" s="267"/>
      <c r="S286" s="267"/>
      <c r="T286" s="267"/>
    </row>
    <row r="287" spans="1:20" s="213" customFormat="1" ht="90">
      <c r="A287" s="812"/>
      <c r="B287" s="267"/>
      <c r="C287" s="267"/>
      <c r="D287" s="267"/>
      <c r="F287" s="420" t="str">
        <f>"3." &amp;mergeValue(A287)</f>
        <v>3.1</v>
      </c>
      <c r="G287" s="507" t="s">
        <v>517</v>
      </c>
      <c r="H287" s="401"/>
      <c r="I287" s="240" t="s">
        <v>609</v>
      </c>
      <c r="J287" s="419"/>
      <c r="K287" s="267"/>
      <c r="L287" s="267"/>
      <c r="M287" s="267"/>
      <c r="N287" s="267"/>
      <c r="O287" s="267"/>
      <c r="P287" s="267"/>
      <c r="Q287" s="267"/>
      <c r="R287" s="267"/>
      <c r="S287" s="267"/>
      <c r="T287" s="267"/>
    </row>
    <row r="288" spans="1:20" s="213" customFormat="1" ht="45">
      <c r="A288" s="812"/>
      <c r="B288" s="267"/>
      <c r="C288" s="267"/>
      <c r="D288" s="267"/>
      <c r="F288" s="420" t="str">
        <f>"4."&amp;mergeValue(A288)</f>
        <v>4.1</v>
      </c>
      <c r="G288" s="507" t="s">
        <v>518</v>
      </c>
      <c r="H288" s="402" t="s">
        <v>471</v>
      </c>
      <c r="I288" s="240"/>
      <c r="J288" s="419"/>
      <c r="K288" s="267"/>
      <c r="L288" s="267"/>
      <c r="M288" s="267"/>
      <c r="N288" s="267"/>
      <c r="O288" s="267"/>
      <c r="P288" s="267"/>
      <c r="Q288" s="267"/>
      <c r="R288" s="267"/>
      <c r="S288" s="267"/>
      <c r="T288" s="267"/>
    </row>
    <row r="289" spans="1:20" s="213" customFormat="1" ht="101.25">
      <c r="A289" s="812"/>
      <c r="B289" s="812">
        <v>1</v>
      </c>
      <c r="C289" s="429"/>
      <c r="D289" s="429"/>
      <c r="F289" s="420" t="str">
        <f>"4."&amp;mergeValue(A289) &amp;"."&amp;mergeValue(B289)</f>
        <v>4.1.1</v>
      </c>
      <c r="G289" s="408" t="s">
        <v>612</v>
      </c>
      <c r="H289" s="401" t="str">
        <f>IF(region_name="","",region_name)</f>
        <v>Ханты-Мансийский автономный округ</v>
      </c>
      <c r="I289" s="240" t="s">
        <v>521</v>
      </c>
      <c r="J289" s="419"/>
      <c r="K289" s="267"/>
      <c r="L289" s="267"/>
      <c r="M289" s="267"/>
      <c r="N289" s="267"/>
      <c r="O289" s="267"/>
      <c r="P289" s="267"/>
      <c r="Q289" s="267"/>
      <c r="R289" s="267"/>
      <c r="S289" s="267"/>
      <c r="T289" s="267"/>
    </row>
    <row r="290" spans="1:20" s="213" customFormat="1" ht="191.25">
      <c r="A290" s="812"/>
      <c r="B290" s="812"/>
      <c r="C290" s="812">
        <v>1</v>
      </c>
      <c r="D290" s="429"/>
      <c r="F290" s="420" t="str">
        <f>"4."&amp;mergeValue(A290) &amp;"."&amp;mergeValue(B290)&amp;"."&amp;mergeValue(C290)</f>
        <v>4.1.1.1</v>
      </c>
      <c r="G290" s="428" t="s">
        <v>519</v>
      </c>
      <c r="H290" s="401"/>
      <c r="I290" s="240" t="s">
        <v>522</v>
      </c>
      <c r="J290" s="419"/>
      <c r="K290" s="267"/>
      <c r="L290" s="267"/>
      <c r="M290" s="267"/>
      <c r="N290" s="267"/>
      <c r="O290" s="267"/>
      <c r="P290" s="267"/>
      <c r="Q290" s="267"/>
      <c r="R290" s="267"/>
      <c r="S290" s="267"/>
      <c r="T290" s="267"/>
    </row>
    <row r="291" spans="1:20" s="213" customFormat="1" ht="33.75" customHeight="1">
      <c r="A291" s="812"/>
      <c r="B291" s="812"/>
      <c r="C291" s="812"/>
      <c r="D291" s="429">
        <v>1</v>
      </c>
      <c r="F291" s="420" t="str">
        <f>"4."&amp;mergeValue(A291) &amp;"."&amp;mergeValue(B291)&amp;"."&amp;mergeValue(C291)&amp;"."&amp;mergeValue(D291)</f>
        <v>4.1.1.1.1</v>
      </c>
      <c r="G291" s="510" t="s">
        <v>520</v>
      </c>
      <c r="H291" s="401"/>
      <c r="I291" s="813" t="s">
        <v>611</v>
      </c>
      <c r="J291" s="419"/>
      <c r="K291" s="267"/>
      <c r="L291" s="267"/>
      <c r="M291" s="267"/>
      <c r="N291" s="267"/>
      <c r="O291" s="267"/>
      <c r="P291" s="267"/>
      <c r="Q291" s="267"/>
      <c r="R291" s="267"/>
      <c r="S291" s="267"/>
      <c r="T291" s="267"/>
    </row>
    <row r="292" spans="1:20" s="213" customFormat="1" ht="18.75">
      <c r="A292" s="812"/>
      <c r="B292" s="812"/>
      <c r="C292" s="812"/>
      <c r="D292" s="429"/>
      <c r="F292" s="514"/>
      <c r="G292" s="515" t="s">
        <v>3</v>
      </c>
      <c r="H292" s="516"/>
      <c r="I292" s="813"/>
      <c r="J292" s="419"/>
      <c r="K292" s="267"/>
      <c r="L292" s="267"/>
      <c r="M292" s="267"/>
      <c r="N292" s="267"/>
      <c r="O292" s="267"/>
      <c r="P292" s="267"/>
      <c r="Q292" s="267"/>
      <c r="R292" s="267"/>
      <c r="S292" s="267"/>
      <c r="T292" s="267"/>
    </row>
    <row r="293" spans="1:20" s="213" customFormat="1" ht="18.75">
      <c r="A293" s="812"/>
      <c r="B293" s="812"/>
      <c r="C293" s="429"/>
      <c r="D293" s="429"/>
      <c r="F293" s="425"/>
      <c r="G293" s="133" t="s">
        <v>416</v>
      </c>
      <c r="H293" s="426"/>
      <c r="I293" s="427"/>
      <c r="J293" s="419"/>
      <c r="K293" s="267"/>
      <c r="L293" s="267"/>
      <c r="M293" s="267"/>
      <c r="N293" s="267"/>
      <c r="O293" s="267"/>
      <c r="P293" s="267"/>
      <c r="Q293" s="267"/>
      <c r="R293" s="267"/>
      <c r="S293" s="267"/>
      <c r="T293" s="267"/>
    </row>
    <row r="294" spans="1:20" s="213" customFormat="1" ht="18.75">
      <c r="A294" s="812"/>
      <c r="B294" s="267"/>
      <c r="C294" s="267"/>
      <c r="D294" s="267"/>
      <c r="F294" s="425"/>
      <c r="G294" s="147" t="s">
        <v>528</v>
      </c>
      <c r="H294" s="426"/>
      <c r="I294" s="427"/>
      <c r="J294" s="419"/>
      <c r="K294" s="267"/>
      <c r="L294" s="267"/>
      <c r="M294" s="267"/>
      <c r="N294" s="267"/>
      <c r="O294" s="267"/>
      <c r="P294" s="267"/>
      <c r="Q294" s="267"/>
      <c r="R294" s="267"/>
      <c r="S294" s="267"/>
      <c r="T294" s="267"/>
    </row>
    <row r="295" spans="1:20" s="213" customFormat="1" ht="18.75">
      <c r="A295" s="267"/>
      <c r="B295" s="267"/>
      <c r="C295" s="267"/>
      <c r="D295" s="267"/>
      <c r="F295" s="425"/>
      <c r="G295" s="176" t="s">
        <v>527</v>
      </c>
      <c r="H295" s="426"/>
      <c r="I295" s="427"/>
      <c r="J295" s="419"/>
      <c r="K295" s="267"/>
      <c r="L295" s="267"/>
      <c r="M295" s="267"/>
      <c r="N295" s="267"/>
      <c r="O295" s="267"/>
      <c r="P295" s="267"/>
      <c r="Q295" s="267"/>
      <c r="R295" s="267"/>
      <c r="S295" s="267"/>
      <c r="T295" s="267"/>
    </row>
  </sheetData>
  <sheetProtection formatColumns="0" formatRows="0"/>
  <dataConsolidate leftLabels="1"/>
  <mergeCells count="265"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B62:B71"/>
    <mergeCell ref="C63:C70"/>
    <mergeCell ref="A77:A88"/>
    <mergeCell ref="B78:B87"/>
    <mergeCell ref="C79:C86"/>
    <mergeCell ref="R134:R135"/>
    <mergeCell ref="R151:R152"/>
    <mergeCell ref="L166:L170"/>
    <mergeCell ref="R181:R183"/>
    <mergeCell ref="M166:M170"/>
    <mergeCell ref="P181:P184"/>
    <mergeCell ref="Q181:Q184"/>
    <mergeCell ref="L181:L185"/>
    <mergeCell ref="M181:M185"/>
    <mergeCell ref="O181:O184"/>
    <mergeCell ref="O149:V149"/>
    <mergeCell ref="T151:T152"/>
    <mergeCell ref="V166:V168"/>
    <mergeCell ref="N178:AK178"/>
    <mergeCell ref="N163:AL163"/>
    <mergeCell ref="N164:AL164"/>
    <mergeCell ref="N165:AL165"/>
    <mergeCell ref="O150:V150"/>
    <mergeCell ref="AL181:AL1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S151:S152"/>
    <mergeCell ref="T66:T67"/>
    <mergeCell ref="K181:K185"/>
    <mergeCell ref="K166:K170"/>
    <mergeCell ref="I166:I170"/>
    <mergeCell ref="J166:J170"/>
    <mergeCell ref="O80:V80"/>
    <mergeCell ref="O81:V81"/>
    <mergeCell ref="S117:S118"/>
    <mergeCell ref="O145:V145"/>
    <mergeCell ref="O112:V112"/>
    <mergeCell ref="O111:V111"/>
    <mergeCell ref="O147:V147"/>
    <mergeCell ref="S134:S135"/>
    <mergeCell ref="A92:A104"/>
    <mergeCell ref="B93:B103"/>
    <mergeCell ref="C94:C102"/>
    <mergeCell ref="D95:D101"/>
    <mergeCell ref="H95:H101"/>
    <mergeCell ref="AM166:AM171"/>
    <mergeCell ref="Z166:Z167"/>
    <mergeCell ref="Y166:Y167"/>
    <mergeCell ref="U166:U168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66:O169"/>
    <mergeCell ref="T166:T168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F251:F252"/>
    <mergeCell ref="G251:G252"/>
    <mergeCell ref="C180:C186"/>
    <mergeCell ref="C165:C171"/>
    <mergeCell ref="D246:D247"/>
    <mergeCell ref="E246:E247"/>
    <mergeCell ref="D181:D185"/>
    <mergeCell ref="CD97:CD98"/>
    <mergeCell ref="CE97:CE98"/>
    <mergeCell ref="CF97:CF98"/>
    <mergeCell ref="BO97:BO98"/>
    <mergeCell ref="N97:N98"/>
    <mergeCell ref="Y97:Y98"/>
    <mergeCell ref="Z97:Z98"/>
    <mergeCell ref="BR97:BR98"/>
    <mergeCell ref="O148:V148"/>
    <mergeCell ref="R117:R118"/>
    <mergeCell ref="O129:V129"/>
    <mergeCell ref="O131:V131"/>
    <mergeCell ref="U134:U135"/>
    <mergeCell ref="O146:V146"/>
    <mergeCell ref="E96:E100"/>
    <mergeCell ref="I96:I100"/>
    <mergeCell ref="F97:F99"/>
    <mergeCell ref="BQ97:BQ98"/>
    <mergeCell ref="O92:EY92"/>
    <mergeCell ref="O93:EY93"/>
    <mergeCell ref="O94:EY94"/>
    <mergeCell ref="O95:EY95"/>
    <mergeCell ref="O96:EY96"/>
    <mergeCell ref="CC97:CC98"/>
    <mergeCell ref="BP97:BP98"/>
    <mergeCell ref="AA97:AA98"/>
    <mergeCell ref="AB97:AB98"/>
    <mergeCell ref="J97:J99"/>
    <mergeCell ref="AM97:AM98"/>
    <mergeCell ref="AN97:AN98"/>
    <mergeCell ref="AO97:AO98"/>
    <mergeCell ref="AP97:AP98"/>
    <mergeCell ref="CT97:CT98"/>
    <mergeCell ref="EU97:EU98"/>
    <mergeCell ref="BA97:BA98"/>
    <mergeCell ref="BB97:BB98"/>
    <mergeCell ref="BC97:BC98"/>
    <mergeCell ref="BD97:BD98"/>
    <mergeCell ref="DE97:DE98"/>
    <mergeCell ref="DF97:DF98"/>
    <mergeCell ref="DG97:DG98"/>
    <mergeCell ref="DH97:DH98"/>
    <mergeCell ref="CQ97:CQ98"/>
    <mergeCell ref="CR97:CR98"/>
    <mergeCell ref="CS97:CS98"/>
    <mergeCell ref="EV97:EV98"/>
    <mergeCell ref="EZ97:EZ100"/>
    <mergeCell ref="EW97:EW98"/>
    <mergeCell ref="EX97:EX98"/>
    <mergeCell ref="EG97:EG98"/>
    <mergeCell ref="EH97:EH98"/>
    <mergeCell ref="EI97:EI98"/>
    <mergeCell ref="EJ97:EJ98"/>
    <mergeCell ref="DS97:DS98"/>
    <mergeCell ref="DT97:DT98"/>
    <mergeCell ref="DU97:DU98"/>
    <mergeCell ref="DV97:DV98"/>
  </mergeCells>
  <phoneticPr fontId="11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K241 M181 I281 E256 W111:W118 W145:W152 W128:W135 I293:I295 AB197 U209:X209 W202:X202 F226:F227 F230:F231 F234:F237 F222:F223 M213:P213 M217:P217 AC193 M166:M170 G276 E205 F241:H241 I266 E271 G261 E261 E266 G271 I271 I276:I277 E277 E246:E247 O48 O32 J14 E4 J9 O64:V64 R14:S14 R9:S9 O80 O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P97:R97 AD97:AF97 AR97:AT97 BF97:BH97 BT97:BV97 CH97:CJ97 CV97:CX97 DJ97:DL97 DX97:DZ97 EL97:EN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N166 Y197 U197 Q197 R166 U117:U118 U151:U152 S151:S152 S134:S135 S117:S118 U134:U135 Z166 V166 AI172:AI174 AI166 Y181 Q181 U181 AH181 AJ181 AK166 Z106 Z97:Z98 U34:U35 O9 K9 G9 S82:S83 U82:U83 U50:U51 S50:S51 S34:S35 U66:U67 S66:S67 O14 K14 AB97:AB98 AB106 AN106 AN97:AN98 AP106 AP97:AP98 BB106 BB97:BB98 BD106 BD97:BD98 BP106 BP97:BP98 BR106 BR97:BR98 CD106 CD97:CD98 CF106 CF97:CF98 CR106 CR97:CR98 CT106 CT97:CT98 DF106 DF97:DF98 DH106 DH97:DH98 DT106 DT97:DT98 DV106 DV97:DV98 EH106 EH97:EH98 EJ106 EJ97:EJ98 EV106 EV97:EV98 EX97:EX98 EX106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4:R135 T134:T135 R117:R118 T117:T118 R151:R152 T151:T152 AG181 AI181 I241 J217:L217 T202:V202 R209:T209 J213:L213 AJ166 AH166 AA106 Y106 T66:T67 T34:T35 R66 T50:T51 R50 Y97 AA97:AA98 R34 T82:T83 R82 AO106 AM106 AM97 AO97:AO98 BC106 BA106 BA97 BC97:BC98 BQ106 BO106 BO97 BQ97:BQ98 CE106 CC106 CC97 CE97:CE98 CS106 CQ106 CQ97 CS97:CS98 DG106 DE106 DE97 DG97:DG98 DU106 DS106 DS97 DU97:DU98 EI106 EG106 EG97 EI97:EI98 EW106 EU106 EU97 EW97:EW98"/>
    <dataValidation allowBlank="1" promptTitle="checkPeriodRange" sqref="AF182:AK182 Q152 Q135 Q118 AG167:AL167 R98:X98 Q83 Q67 Q35 Q51 AF98:AL98 AT98:AZ98 BH98:BN98 BV98:CB98 CJ98:CP98 CX98:DD98 DL98:DR98 DZ98:EF98 EN98:ET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Z99:Z105 S52:S57 S84:S89 S36:S41 S68:S73 AN99:AN105 BB99:BB105 BP99:BP105 CD99:CD105 CR99:CR105 DF99:DF105 DT99:DT105 EH99:EH105 EV99:EV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  <dataValidation type="list" allowBlank="1" showInputMessage="1" showErrorMessage="1" errorTitle="Ошибка" error="Выберите значение из списка" sqref="O49 O65 O81 O33 O96">
      <formula1>kind_of_cons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97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18"/>
    <col min="3" max="3" width="9.140625" style="121"/>
    <col min="4" max="4" width="26.5703125" style="121" customWidth="1"/>
    <col min="5" max="6" width="26.5703125" style="55" customWidth="1"/>
    <col min="7" max="7" width="31.42578125" style="55" customWidth="1"/>
    <col min="8" max="8" width="40.85546875" style="55" customWidth="1"/>
    <col min="9" max="9" width="14.5703125" style="55" customWidth="1"/>
    <col min="10" max="10" width="26.85546875" style="55" customWidth="1"/>
    <col min="11" max="11" width="50" style="55" customWidth="1"/>
    <col min="12" max="13" width="10.7109375" style="55" customWidth="1"/>
    <col min="14" max="14" width="55.140625" style="55" customWidth="1"/>
    <col min="15" max="15" width="31.85546875" style="55" customWidth="1"/>
    <col min="16" max="16" width="23.85546875" style="55" customWidth="1"/>
    <col min="17" max="17" width="46.5703125" style="55" customWidth="1"/>
    <col min="18" max="18" width="24" style="55" bestFit="1" customWidth="1"/>
    <col min="19" max="19" width="20.5703125" style="55" customWidth="1"/>
    <col min="20" max="20" width="22" style="55" customWidth="1"/>
    <col min="21" max="22" width="26.42578125" style="55" customWidth="1"/>
    <col min="23" max="23" width="8.28515625" style="55" hidden="1" customWidth="1"/>
    <col min="24" max="24" width="59.7109375" style="55" customWidth="1"/>
    <col min="25" max="25" width="49.140625" style="55" customWidth="1"/>
    <col min="26" max="26" width="11.140625" style="55" customWidth="1"/>
    <col min="27" max="30" width="29" style="55" customWidth="1"/>
    <col min="31" max="31" width="9.140625" style="55"/>
    <col min="32" max="32" width="34.7109375" style="55" customWidth="1"/>
    <col min="33" max="33" width="9.140625" style="55"/>
    <col min="34" max="35" width="34.42578125" style="55" customWidth="1"/>
    <col min="36" max="36" width="9.140625" style="55"/>
    <col min="37" max="37" width="24.5703125" style="55" customWidth="1"/>
    <col min="38" max="38" width="9.140625" style="55"/>
    <col min="39" max="39" width="26.140625" style="55" customWidth="1"/>
    <col min="40" max="40" width="1.7109375" style="55" customWidth="1"/>
    <col min="41" max="41" width="9.140625" style="55"/>
    <col min="42" max="42" width="27.28515625" style="55" customWidth="1"/>
    <col min="43" max="43" width="29.7109375" style="55" customWidth="1"/>
    <col min="44" max="44" width="1.7109375" style="55" customWidth="1"/>
    <col min="45" max="45" width="21.42578125" style="55" customWidth="1"/>
    <col min="46" max="46" width="1.7109375" style="55" customWidth="1"/>
    <col min="47" max="47" width="31.28515625" style="55" bestFit="1" customWidth="1"/>
    <col min="48" max="48" width="1.7109375" style="55" customWidth="1"/>
    <col min="49" max="50" width="9.140625" style="498"/>
    <col min="51" max="51" width="9.140625" style="55"/>
    <col min="52" max="52" width="20" style="55" customWidth="1"/>
    <col min="53" max="53" width="42.85546875" style="55" bestFit="1" customWidth="1"/>
    <col min="54" max="16384" width="9.140625" style="55"/>
  </cols>
  <sheetData>
    <row r="1" spans="1:53" s="117" customFormat="1" ht="43.5" customHeight="1">
      <c r="A1" s="126" t="s">
        <v>66</v>
      </c>
      <c r="B1" s="126" t="s">
        <v>351</v>
      </c>
      <c r="C1" s="126" t="s">
        <v>85</v>
      </c>
      <c r="D1" s="126" t="s">
        <v>82</v>
      </c>
      <c r="E1" s="126" t="s">
        <v>182</v>
      </c>
      <c r="F1" s="126" t="s">
        <v>222</v>
      </c>
      <c r="G1" s="126" t="s">
        <v>199</v>
      </c>
      <c r="H1" s="126" t="s">
        <v>203</v>
      </c>
      <c r="I1" s="126" t="s">
        <v>221</v>
      </c>
      <c r="J1" s="126" t="s">
        <v>229</v>
      </c>
      <c r="K1" s="126" t="s">
        <v>233</v>
      </c>
      <c r="L1" s="126"/>
      <c r="M1" s="126"/>
      <c r="N1" s="71" t="s">
        <v>268</v>
      </c>
      <c r="O1" s="126" t="s">
        <v>259</v>
      </c>
      <c r="P1" s="126" t="s">
        <v>283</v>
      </c>
      <c r="Q1" s="126" t="s">
        <v>327</v>
      </c>
      <c r="R1" s="126" t="s">
        <v>23</v>
      </c>
      <c r="S1" s="126" t="s">
        <v>31</v>
      </c>
      <c r="T1" s="163" t="s">
        <v>37</v>
      </c>
      <c r="U1" s="163" t="s">
        <v>42</v>
      </c>
      <c r="V1" s="566"/>
      <c r="W1" s="567" t="s">
        <v>312</v>
      </c>
      <c r="X1" s="496" t="s">
        <v>281</v>
      </c>
      <c r="Y1" s="496" t="s">
        <v>295</v>
      </c>
      <c r="Z1" s="126"/>
      <c r="AA1" s="258" t="s">
        <v>352</v>
      </c>
      <c r="AB1" s="258"/>
      <c r="AC1" s="258" t="s">
        <v>353</v>
      </c>
      <c r="AD1" s="258"/>
      <c r="AF1" s="163" t="s">
        <v>324</v>
      </c>
      <c r="AH1" s="126" t="s">
        <v>325</v>
      </c>
      <c r="AI1" s="126" t="s">
        <v>326</v>
      </c>
      <c r="AK1" s="126" t="s">
        <v>343</v>
      </c>
      <c r="AM1" s="126" t="s">
        <v>344</v>
      </c>
      <c r="AP1" s="126" t="s">
        <v>364</v>
      </c>
      <c r="AQ1" s="126" t="s">
        <v>363</v>
      </c>
      <c r="AS1" s="496" t="s">
        <v>369</v>
      </c>
      <c r="AU1" s="163" t="s">
        <v>390</v>
      </c>
      <c r="AW1" s="499" t="s">
        <v>570</v>
      </c>
      <c r="AX1" s="499" t="s">
        <v>571</v>
      </c>
      <c r="AZ1" s="936" t="s">
        <v>603</v>
      </c>
      <c r="BA1" s="936"/>
    </row>
    <row r="2" spans="1:53" ht="66.75" customHeight="1">
      <c r="A2" s="5" t="s">
        <v>99</v>
      </c>
      <c r="B2" s="43">
        <v>2000</v>
      </c>
      <c r="C2" s="43">
        <v>2013</v>
      </c>
      <c r="D2" s="43" t="s">
        <v>83</v>
      </c>
      <c r="E2" s="119" t="s">
        <v>183</v>
      </c>
      <c r="F2" s="119" t="s">
        <v>223</v>
      </c>
      <c r="G2" s="119" t="s">
        <v>197</v>
      </c>
      <c r="H2" s="119" t="s">
        <v>201</v>
      </c>
      <c r="I2" s="119" t="s">
        <v>91</v>
      </c>
      <c r="J2" s="119" t="s">
        <v>230</v>
      </c>
      <c r="K2" s="120" t="s">
        <v>234</v>
      </c>
      <c r="L2" s="197" t="s">
        <v>234</v>
      </c>
      <c r="M2" s="120">
        <v>1</v>
      </c>
      <c r="N2" s="72" t="s">
        <v>272</v>
      </c>
      <c r="O2" s="120" t="s">
        <v>357</v>
      </c>
      <c r="P2" s="198" t="s">
        <v>43</v>
      </c>
      <c r="Q2" s="200" t="s">
        <v>2</v>
      </c>
      <c r="R2" s="203" t="s">
        <v>26</v>
      </c>
      <c r="S2" s="201" t="s">
        <v>28</v>
      </c>
      <c r="T2" s="202" t="s">
        <v>32</v>
      </c>
      <c r="U2" s="197" t="s">
        <v>38</v>
      </c>
      <c r="V2" s="568">
        <v>1</v>
      </c>
      <c r="W2" s="569"/>
      <c r="X2" s="570">
        <v>111</v>
      </c>
      <c r="Y2" s="43"/>
      <c r="Z2" s="159"/>
      <c r="AA2" s="275" t="s">
        <v>372</v>
      </c>
      <c r="AB2" s="260" t="s">
        <v>372</v>
      </c>
      <c r="AC2" s="43" t="s">
        <v>297</v>
      </c>
      <c r="AD2" s="260" t="s">
        <v>297</v>
      </c>
      <c r="AF2" s="44" t="s">
        <v>38</v>
      </c>
      <c r="AH2" s="119" t="s">
        <v>329</v>
      </c>
      <c r="AI2" s="119" t="s">
        <v>329</v>
      </c>
      <c r="AK2" s="119" t="s">
        <v>335</v>
      </c>
      <c r="AM2" s="119" t="s">
        <v>345</v>
      </c>
      <c r="AP2" s="757" t="s">
        <v>641</v>
      </c>
      <c r="AQ2" s="43" t="s">
        <v>640</v>
      </c>
      <c r="AS2" s="43" t="s">
        <v>367</v>
      </c>
      <c r="AU2" s="44" t="s">
        <v>383</v>
      </c>
      <c r="AW2" s="500" t="s">
        <v>572</v>
      </c>
      <c r="AX2" s="501" t="s">
        <v>572</v>
      </c>
      <c r="AZ2" s="556" t="s">
        <v>604</v>
      </c>
      <c r="BA2" s="557" t="s">
        <v>605</v>
      </c>
    </row>
    <row r="3" spans="1:53" ht="66.75" customHeight="1">
      <c r="A3" s="5" t="s">
        <v>100</v>
      </c>
      <c r="B3" s="43">
        <v>2001</v>
      </c>
      <c r="C3" s="43">
        <v>2014</v>
      </c>
      <c r="D3" s="43" t="s">
        <v>84</v>
      </c>
      <c r="E3" s="119" t="s">
        <v>184</v>
      </c>
      <c r="F3" s="119" t="s">
        <v>224</v>
      </c>
      <c r="G3" s="119" t="s">
        <v>198</v>
      </c>
      <c r="H3" s="119" t="s">
        <v>202</v>
      </c>
      <c r="I3" s="119" t="s">
        <v>50</v>
      </c>
      <c r="J3" s="119" t="s">
        <v>269</v>
      </c>
      <c r="K3" s="120" t="s">
        <v>236</v>
      </c>
      <c r="L3" s="120" t="s">
        <v>236</v>
      </c>
      <c r="M3" s="120">
        <v>2</v>
      </c>
      <c r="N3" s="72" t="s">
        <v>246</v>
      </c>
      <c r="O3" s="197" t="s">
        <v>358</v>
      </c>
      <c r="P3" s="198" t="s">
        <v>44</v>
      </c>
      <c r="Q3" s="200" t="s">
        <v>288</v>
      </c>
      <c r="R3" s="199" t="s">
        <v>290</v>
      </c>
      <c r="S3" s="201" t="s">
        <v>29</v>
      </c>
      <c r="T3" s="202" t="s">
        <v>33</v>
      </c>
      <c r="U3" s="197" t="s">
        <v>39</v>
      </c>
      <c r="V3" s="568">
        <v>2</v>
      </c>
      <c r="W3" s="569"/>
      <c r="X3" s="570" t="s">
        <v>640</v>
      </c>
      <c r="Y3" s="43" t="s">
        <v>644</v>
      </c>
      <c r="Z3" s="159"/>
      <c r="AA3" s="275" t="s">
        <v>371</v>
      </c>
      <c r="AB3" s="260" t="s">
        <v>371</v>
      </c>
      <c r="AC3" s="43" t="s">
        <v>298</v>
      </c>
      <c r="AD3" s="260" t="s">
        <v>298</v>
      </c>
      <c r="AF3" s="44" t="s">
        <v>39</v>
      </c>
      <c r="AH3" s="119" t="s">
        <v>354</v>
      </c>
      <c r="AI3" s="119" t="s">
        <v>333</v>
      </c>
      <c r="AK3" s="119" t="s">
        <v>336</v>
      </c>
      <c r="AM3" s="119" t="s">
        <v>346</v>
      </c>
      <c r="AP3" s="757" t="s">
        <v>640</v>
      </c>
      <c r="AQ3" s="43" t="s">
        <v>643</v>
      </c>
      <c r="AS3" s="43" t="s">
        <v>368</v>
      </c>
      <c r="AU3" s="44" t="s">
        <v>384</v>
      </c>
      <c r="AW3" s="500" t="s">
        <v>573</v>
      </c>
      <c r="AX3" s="501" t="s">
        <v>573</v>
      </c>
      <c r="AZ3" s="122" t="s">
        <v>647</v>
      </c>
      <c r="BA3" s="199" t="s">
        <v>646</v>
      </c>
    </row>
    <row r="4" spans="1:53" ht="66.75" customHeight="1">
      <c r="A4" s="5" t="s">
        <v>101</v>
      </c>
      <c r="B4" s="43">
        <v>2002</v>
      </c>
      <c r="C4" s="43">
        <v>2015</v>
      </c>
      <c r="E4" s="119" t="s">
        <v>185</v>
      </c>
      <c r="F4" s="119" t="s">
        <v>225</v>
      </c>
      <c r="H4" s="119" t="s">
        <v>1</v>
      </c>
      <c r="I4" s="119" t="s">
        <v>51</v>
      </c>
      <c r="J4" s="119" t="s">
        <v>270</v>
      </c>
      <c r="K4" s="120" t="s">
        <v>237</v>
      </c>
      <c r="L4" s="120" t="s">
        <v>237</v>
      </c>
      <c r="M4" s="120">
        <v>3</v>
      </c>
      <c r="N4" s="72" t="s">
        <v>273</v>
      </c>
      <c r="O4" s="197" t="s">
        <v>359</v>
      </c>
      <c r="Q4" s="200" t="s">
        <v>25</v>
      </c>
      <c r="R4" s="199" t="s">
        <v>698</v>
      </c>
      <c r="S4" s="201" t="s">
        <v>30</v>
      </c>
      <c r="T4" s="202" t="s">
        <v>34</v>
      </c>
      <c r="U4" s="197" t="s">
        <v>40</v>
      </c>
      <c r="V4" s="568">
        <v>3</v>
      </c>
      <c r="W4" s="569"/>
      <c r="X4" s="570">
        <v>222</v>
      </c>
      <c r="Y4" s="43"/>
      <c r="Z4" s="259"/>
      <c r="AA4" s="274" t="s">
        <v>370</v>
      </c>
      <c r="AB4" s="55" t="s">
        <v>370</v>
      </c>
      <c r="AC4" s="43" t="s">
        <v>299</v>
      </c>
      <c r="AD4" s="260" t="s">
        <v>299</v>
      </c>
      <c r="AF4" s="44" t="s">
        <v>40</v>
      </c>
      <c r="AH4" s="44" t="s">
        <v>360</v>
      </c>
      <c r="AK4" s="119" t="s">
        <v>337</v>
      </c>
      <c r="AM4" s="119" t="s">
        <v>347</v>
      </c>
      <c r="AP4" s="757" t="s">
        <v>643</v>
      </c>
      <c r="AQ4" s="43" t="s">
        <v>642</v>
      </c>
      <c r="AS4" s="43" t="s">
        <v>334</v>
      </c>
      <c r="AU4" s="44" t="s">
        <v>385</v>
      </c>
      <c r="AW4" s="500" t="s">
        <v>574</v>
      </c>
      <c r="AX4" s="501" t="s">
        <v>574</v>
      </c>
      <c r="AZ4" s="122" t="s">
        <v>672</v>
      </c>
      <c r="BA4" s="199" t="s">
        <v>673</v>
      </c>
    </row>
    <row r="5" spans="1:53" ht="66.75" customHeight="1">
      <c r="A5" s="5" t="s">
        <v>102</v>
      </c>
      <c r="B5" s="43">
        <v>2003</v>
      </c>
      <c r="C5" s="43">
        <v>2016</v>
      </c>
      <c r="E5" s="119" t="s">
        <v>186</v>
      </c>
      <c r="F5" s="119" t="s">
        <v>226</v>
      </c>
      <c r="I5" s="119" t="s">
        <v>52</v>
      </c>
      <c r="K5" s="120" t="s">
        <v>235</v>
      </c>
      <c r="L5" s="120" t="s">
        <v>235</v>
      </c>
      <c r="M5" s="120">
        <v>4</v>
      </c>
      <c r="N5" s="122" t="s">
        <v>274</v>
      </c>
      <c r="O5" s="119" t="s">
        <v>329</v>
      </c>
      <c r="Q5" s="200" t="s">
        <v>289</v>
      </c>
      <c r="R5" s="199" t="s">
        <v>291</v>
      </c>
      <c r="T5" s="44" t="s">
        <v>35</v>
      </c>
      <c r="U5" s="197" t="s">
        <v>41</v>
      </c>
      <c r="V5" s="568">
        <v>4</v>
      </c>
      <c r="W5" s="569"/>
      <c r="X5" s="570">
        <v>333</v>
      </c>
      <c r="Y5" s="43"/>
      <c r="Z5" s="259">
        <v>1</v>
      </c>
      <c r="AA5" s="274" t="s">
        <v>373</v>
      </c>
      <c r="AB5" s="55" t="s">
        <v>373</v>
      </c>
      <c r="AF5" s="44" t="s">
        <v>314</v>
      </c>
      <c r="AH5" s="119" t="s">
        <v>355</v>
      </c>
      <c r="AK5" s="119" t="s">
        <v>338</v>
      </c>
      <c r="AM5" s="119" t="s">
        <v>348</v>
      </c>
      <c r="AP5" s="757" t="s">
        <v>642</v>
      </c>
      <c r="AQ5" s="43"/>
      <c r="AU5" s="44" t="s">
        <v>386</v>
      </c>
      <c r="AW5" s="500" t="s">
        <v>575</v>
      </c>
      <c r="AX5" s="501" t="s">
        <v>575</v>
      </c>
      <c r="AZ5" s="122" t="s">
        <v>671</v>
      </c>
      <c r="BA5" s="199" t="s">
        <v>606</v>
      </c>
    </row>
    <row r="6" spans="1:53" ht="66.75" customHeight="1">
      <c r="A6" s="5" t="s">
        <v>103</v>
      </c>
      <c r="B6" s="43">
        <v>2004</v>
      </c>
      <c r="C6" s="43">
        <v>2017</v>
      </c>
      <c r="E6" s="119" t="s">
        <v>187</v>
      </c>
      <c r="F6" s="123"/>
      <c r="G6" s="126" t="s">
        <v>278</v>
      </c>
      <c r="H6" s="126" t="s">
        <v>245</v>
      </c>
      <c r="I6" s="119" t="s">
        <v>67</v>
      </c>
      <c r="J6" s="126" t="s">
        <v>251</v>
      </c>
      <c r="N6" s="122" t="s">
        <v>275</v>
      </c>
      <c r="O6" s="119" t="s">
        <v>333</v>
      </c>
      <c r="R6" s="199" t="s">
        <v>2</v>
      </c>
      <c r="T6" s="44" t="s">
        <v>36</v>
      </c>
      <c r="U6" s="197" t="s">
        <v>314</v>
      </c>
      <c r="V6" s="568">
        <v>5</v>
      </c>
      <c r="W6" s="569"/>
      <c r="X6" s="43" t="s">
        <v>641</v>
      </c>
      <c r="Y6" s="43" t="s">
        <v>644</v>
      </c>
      <c r="Z6" s="259"/>
      <c r="AA6" s="274"/>
      <c r="AH6" s="119" t="s">
        <v>356</v>
      </c>
      <c r="AK6" s="119" t="s">
        <v>339</v>
      </c>
      <c r="AM6" s="119" t="s">
        <v>349</v>
      </c>
      <c r="AP6" s="497"/>
      <c r="AQ6" s="43"/>
      <c r="AU6" s="277" t="s">
        <v>387</v>
      </c>
      <c r="AW6" s="500" t="s">
        <v>576</v>
      </c>
      <c r="AX6" s="501" t="s">
        <v>576</v>
      </c>
      <c r="AZ6" s="122" t="s">
        <v>670</v>
      </c>
      <c r="BA6" s="199" t="s">
        <v>669</v>
      </c>
    </row>
    <row r="7" spans="1:53" ht="66.75" customHeight="1">
      <c r="A7" s="5" t="s">
        <v>104</v>
      </c>
      <c r="B7" s="43">
        <v>2005</v>
      </c>
      <c r="E7" s="119" t="s">
        <v>188</v>
      </c>
      <c r="F7" s="123"/>
      <c r="G7" s="119" t="s">
        <v>242</v>
      </c>
      <c r="H7" s="119" t="s">
        <v>244</v>
      </c>
      <c r="I7" s="119" t="s">
        <v>68</v>
      </c>
      <c r="J7" s="119" t="s">
        <v>271</v>
      </c>
      <c r="N7" s="124" t="s">
        <v>276</v>
      </c>
      <c r="O7" s="119" t="s">
        <v>354</v>
      </c>
      <c r="U7" s="197" t="s">
        <v>84</v>
      </c>
      <c r="V7" s="571" t="s">
        <v>68</v>
      </c>
      <c r="W7" s="569"/>
      <c r="X7" s="43">
        <v>66666</v>
      </c>
      <c r="Y7" s="43"/>
      <c r="Z7" s="259"/>
      <c r="AA7" s="274"/>
      <c r="AH7" s="119" t="s">
        <v>330</v>
      </c>
      <c r="AK7" s="119" t="s">
        <v>340</v>
      </c>
      <c r="AM7" s="119" t="s">
        <v>350</v>
      </c>
      <c r="AP7" s="497"/>
      <c r="AQ7" s="43"/>
      <c r="AU7" s="277" t="s">
        <v>388</v>
      </c>
      <c r="AW7" s="500" t="s">
        <v>577</v>
      </c>
      <c r="AX7" s="501" t="s">
        <v>577</v>
      </c>
    </row>
    <row r="8" spans="1:53" ht="66.75" customHeight="1">
      <c r="A8" s="5" t="s">
        <v>105</v>
      </c>
      <c r="B8" s="43">
        <v>2006</v>
      </c>
      <c r="E8" s="119" t="s">
        <v>189</v>
      </c>
      <c r="F8" s="123"/>
      <c r="G8" s="119" t="s">
        <v>243</v>
      </c>
      <c r="H8" s="119" t="s">
        <v>250</v>
      </c>
      <c r="I8" s="119" t="s">
        <v>180</v>
      </c>
      <c r="J8" s="119" t="s">
        <v>267</v>
      </c>
      <c r="N8" s="125" t="s">
        <v>277</v>
      </c>
      <c r="O8" s="119" t="s">
        <v>360</v>
      </c>
      <c r="V8" s="571" t="s">
        <v>180</v>
      </c>
      <c r="W8" s="569"/>
      <c r="X8" s="43">
        <v>77777</v>
      </c>
      <c r="Y8" s="43"/>
      <c r="Z8" s="259"/>
      <c r="AA8" s="274"/>
      <c r="AK8" s="119" t="s">
        <v>341</v>
      </c>
      <c r="AP8" s="206"/>
      <c r="AU8" s="277" t="s">
        <v>389</v>
      </c>
      <c r="AW8" s="500" t="s">
        <v>578</v>
      </c>
      <c r="AX8" s="501" t="s">
        <v>578</v>
      </c>
    </row>
    <row r="9" spans="1:53" ht="66.75" customHeight="1">
      <c r="A9" s="5" t="s">
        <v>106</v>
      </c>
      <c r="B9" s="43">
        <v>2007</v>
      </c>
      <c r="E9" s="119" t="s">
        <v>190</v>
      </c>
      <c r="F9" s="123"/>
      <c r="G9" s="119" t="s">
        <v>250</v>
      </c>
      <c r="I9" s="119" t="s">
        <v>181</v>
      </c>
      <c r="O9" s="119" t="s">
        <v>355</v>
      </c>
      <c r="V9" s="571" t="s">
        <v>181</v>
      </c>
      <c r="W9" s="569"/>
      <c r="X9" s="43">
        <v>8888</v>
      </c>
      <c r="Y9" s="43"/>
      <c r="Z9" s="259">
        <v>1</v>
      </c>
      <c r="AA9" s="274"/>
      <c r="AK9" s="119" t="s">
        <v>342</v>
      </c>
      <c r="AP9" s="206"/>
      <c r="AW9" s="500" t="s">
        <v>579</v>
      </c>
      <c r="AX9" s="501" t="s">
        <v>579</v>
      </c>
    </row>
    <row r="10" spans="1:53" ht="66.75" customHeight="1">
      <c r="A10" s="5" t="s">
        <v>107</v>
      </c>
      <c r="B10" s="43">
        <v>2008</v>
      </c>
      <c r="E10" s="119" t="s">
        <v>191</v>
      </c>
      <c r="F10" s="123"/>
      <c r="I10" s="119" t="s">
        <v>205</v>
      </c>
      <c r="O10" s="119" t="s">
        <v>356</v>
      </c>
      <c r="V10" s="571" t="s">
        <v>205</v>
      </c>
      <c r="W10" s="569"/>
      <c r="X10" s="570" t="s">
        <v>642</v>
      </c>
      <c r="Y10" s="43" t="s">
        <v>626</v>
      </c>
      <c r="Z10" s="259"/>
      <c r="AP10" s="206"/>
      <c r="AW10" s="500" t="s">
        <v>580</v>
      </c>
      <c r="AX10" s="501" t="s">
        <v>580</v>
      </c>
    </row>
    <row r="11" spans="1:53" ht="66.75" customHeight="1">
      <c r="A11" s="5" t="s">
        <v>108</v>
      </c>
      <c r="B11" s="43">
        <v>2009</v>
      </c>
      <c r="E11" s="119" t="s">
        <v>192</v>
      </c>
      <c r="F11" s="123"/>
      <c r="I11" s="119" t="s">
        <v>206</v>
      </c>
      <c r="O11" s="119" t="s">
        <v>330</v>
      </c>
      <c r="V11" s="571" t="s">
        <v>206</v>
      </c>
      <c r="W11" s="571"/>
      <c r="X11" s="570" t="s">
        <v>643</v>
      </c>
      <c r="Y11" s="43" t="s">
        <v>626</v>
      </c>
      <c r="Z11" s="259"/>
      <c r="AP11" s="206"/>
      <c r="AW11" s="500" t="s">
        <v>581</v>
      </c>
      <c r="AX11" s="501" t="s">
        <v>581</v>
      </c>
    </row>
    <row r="12" spans="1:53" ht="33.75">
      <c r="A12" s="5" t="s">
        <v>64</v>
      </c>
      <c r="B12" s="43">
        <v>2010</v>
      </c>
      <c r="E12" s="119" t="s">
        <v>193</v>
      </c>
      <c r="F12" s="123"/>
      <c r="G12" s="126" t="s">
        <v>279</v>
      </c>
      <c r="H12" s="126" t="s">
        <v>247</v>
      </c>
      <c r="I12" s="119" t="s">
        <v>207</v>
      </c>
      <c r="O12" s="127" t="s">
        <v>361</v>
      </c>
      <c r="AW12" s="500" t="s">
        <v>206</v>
      </c>
      <c r="AX12" s="501" t="s">
        <v>206</v>
      </c>
    </row>
    <row r="13" spans="1:53" ht="22.5">
      <c r="A13" s="5" t="s">
        <v>109</v>
      </c>
      <c r="B13" s="43">
        <v>2011</v>
      </c>
      <c r="E13" s="119" t="s">
        <v>194</v>
      </c>
      <c r="F13" s="123"/>
      <c r="G13" s="119" t="s">
        <v>248</v>
      </c>
      <c r="H13" s="119" t="s">
        <v>249</v>
      </c>
      <c r="I13" s="119" t="s">
        <v>208</v>
      </c>
      <c r="O13" s="127" t="s">
        <v>342</v>
      </c>
      <c r="AW13" s="500" t="s">
        <v>207</v>
      </c>
      <c r="AX13" s="501" t="s">
        <v>207</v>
      </c>
    </row>
    <row r="14" spans="1:53" ht="21" customHeight="1">
      <c r="A14" s="5" t="s">
        <v>65</v>
      </c>
      <c r="B14" s="43">
        <v>2012</v>
      </c>
      <c r="G14" s="119" t="s">
        <v>250</v>
      </c>
      <c r="H14" s="119" t="s">
        <v>250</v>
      </c>
      <c r="I14" s="119" t="s">
        <v>209</v>
      </c>
      <c r="N14" s="71" t="s">
        <v>303</v>
      </c>
      <c r="AW14" s="500" t="s">
        <v>208</v>
      </c>
      <c r="AX14" s="501" t="s">
        <v>208</v>
      </c>
    </row>
    <row r="15" spans="1:53" ht="21" customHeight="1">
      <c r="A15" s="5" t="s">
        <v>454</v>
      </c>
      <c r="B15" s="43">
        <v>2013</v>
      </c>
      <c r="I15" s="119" t="s">
        <v>210</v>
      </c>
      <c r="N15" s="196" t="s">
        <v>311</v>
      </c>
      <c r="AW15" s="500" t="s">
        <v>209</v>
      </c>
      <c r="AX15" s="501" t="s">
        <v>209</v>
      </c>
    </row>
    <row r="16" spans="1:53" ht="21" customHeight="1">
      <c r="A16" s="5" t="s">
        <v>110</v>
      </c>
      <c r="B16" s="43">
        <v>2014</v>
      </c>
      <c r="I16" s="119" t="s">
        <v>211</v>
      </c>
      <c r="N16" s="196" t="s">
        <v>310</v>
      </c>
      <c r="AW16" s="500" t="s">
        <v>210</v>
      </c>
      <c r="AX16" s="501" t="s">
        <v>210</v>
      </c>
    </row>
    <row r="17" spans="1:50" ht="21" customHeight="1">
      <c r="A17" s="5" t="s">
        <v>111</v>
      </c>
      <c r="B17" s="43">
        <v>2015</v>
      </c>
      <c r="I17" s="119" t="s">
        <v>212</v>
      </c>
      <c r="N17" s="196" t="s">
        <v>309</v>
      </c>
      <c r="X17" s="273"/>
      <c r="AW17" s="500" t="s">
        <v>211</v>
      </c>
      <c r="AX17" s="501" t="s">
        <v>211</v>
      </c>
    </row>
    <row r="18" spans="1:50" ht="21" customHeight="1">
      <c r="A18" s="5" t="s">
        <v>112</v>
      </c>
      <c r="B18" s="43">
        <v>2016</v>
      </c>
      <c r="I18" s="119" t="s">
        <v>213</v>
      </c>
      <c r="N18" s="196" t="s">
        <v>308</v>
      </c>
      <c r="X18" s="273"/>
      <c r="AW18" s="500" t="s">
        <v>212</v>
      </c>
      <c r="AX18" s="501" t="s">
        <v>212</v>
      </c>
    </row>
    <row r="19" spans="1:50" ht="21" customHeight="1">
      <c r="A19" s="5" t="s">
        <v>113</v>
      </c>
      <c r="B19" s="43">
        <v>2017</v>
      </c>
      <c r="I19" s="119" t="s">
        <v>214</v>
      </c>
      <c r="N19" s="196" t="s">
        <v>307</v>
      </c>
      <c r="X19" s="273"/>
      <c r="AW19" s="500" t="s">
        <v>213</v>
      </c>
      <c r="AX19" s="501" t="s">
        <v>213</v>
      </c>
    </row>
    <row r="20" spans="1:50" ht="21" customHeight="1">
      <c r="A20" s="5" t="s">
        <v>114</v>
      </c>
      <c r="B20" s="43">
        <v>2018</v>
      </c>
      <c r="I20" s="119" t="s">
        <v>215</v>
      </c>
      <c r="N20" s="196" t="s">
        <v>306</v>
      </c>
      <c r="AW20" s="500" t="s">
        <v>214</v>
      </c>
      <c r="AX20" s="501" t="s">
        <v>214</v>
      </c>
    </row>
    <row r="21" spans="1:50" ht="21" customHeight="1">
      <c r="A21" s="5" t="s">
        <v>115</v>
      </c>
      <c r="B21" s="43">
        <v>2019</v>
      </c>
      <c r="I21" s="119" t="s">
        <v>216</v>
      </c>
      <c r="N21" s="196" t="s">
        <v>305</v>
      </c>
      <c r="AW21" s="500" t="s">
        <v>215</v>
      </c>
      <c r="AX21" s="501" t="s">
        <v>215</v>
      </c>
    </row>
    <row r="22" spans="1:50" ht="21" customHeight="1">
      <c r="A22" s="5" t="s">
        <v>116</v>
      </c>
      <c r="B22" s="43">
        <v>2020</v>
      </c>
      <c r="N22" s="196" t="s">
        <v>304</v>
      </c>
      <c r="AW22" s="500" t="s">
        <v>216</v>
      </c>
      <c r="AX22" s="501" t="s">
        <v>216</v>
      </c>
    </row>
    <row r="23" spans="1:50" ht="21" customHeight="1">
      <c r="A23" s="5" t="s">
        <v>117</v>
      </c>
      <c r="B23" s="43">
        <v>2021</v>
      </c>
      <c r="AW23" s="500" t="s">
        <v>582</v>
      </c>
      <c r="AX23" s="501" t="s">
        <v>582</v>
      </c>
    </row>
    <row r="24" spans="1:50" ht="21" customHeight="1">
      <c r="A24" s="5" t="s">
        <v>118</v>
      </c>
      <c r="B24" s="43">
        <v>2022</v>
      </c>
      <c r="AW24" s="500" t="s">
        <v>583</v>
      </c>
      <c r="AX24" s="501" t="s">
        <v>583</v>
      </c>
    </row>
    <row r="25" spans="1:50">
      <c r="A25" s="5" t="s">
        <v>119</v>
      </c>
      <c r="B25" s="43">
        <v>2023</v>
      </c>
      <c r="AW25" s="500" t="s">
        <v>584</v>
      </c>
      <c r="AX25" s="501" t="s">
        <v>584</v>
      </c>
    </row>
    <row r="26" spans="1:50">
      <c r="A26" s="5" t="s">
        <v>120</v>
      </c>
      <c r="B26" s="43">
        <v>2024</v>
      </c>
      <c r="AX26" s="501" t="s">
        <v>585</v>
      </c>
    </row>
    <row r="27" spans="1:50">
      <c r="A27" s="5" t="s">
        <v>121</v>
      </c>
      <c r="B27" s="43">
        <v>2025</v>
      </c>
      <c r="AX27" s="501" t="s">
        <v>586</v>
      </c>
    </row>
    <row r="28" spans="1:50">
      <c r="A28" s="5" t="s">
        <v>122</v>
      </c>
      <c r="D28" s="341"/>
      <c r="E28" s="342"/>
      <c r="F28" s="342"/>
      <c r="H28" s="343" t="s">
        <v>421</v>
      </c>
      <c r="AX28" s="501" t="s">
        <v>587</v>
      </c>
    </row>
    <row r="29" spans="1:50">
      <c r="A29" s="5" t="s">
        <v>123</v>
      </c>
      <c r="D29" s="344" t="s">
        <v>422</v>
      </c>
      <c r="E29" s="345" t="str">
        <f>IF(periodStart = "","", periodStart)</f>
        <v>01.01.2021</v>
      </c>
      <c r="F29" s="345" t="str">
        <f>IF(periodEnd = "","", periodEnd)</f>
        <v>31.12.2026</v>
      </c>
      <c r="H29" s="346" t="s">
        <v>1240</v>
      </c>
      <c r="AX29" s="501" t="s">
        <v>588</v>
      </c>
    </row>
    <row r="30" spans="1:50">
      <c r="A30" s="5" t="s">
        <v>124</v>
      </c>
      <c r="D30" s="347"/>
      <c r="E30" s="348"/>
      <c r="F30" s="348"/>
      <c r="AX30" s="501" t="s">
        <v>589</v>
      </c>
    </row>
    <row r="31" spans="1:50" ht="12.75">
      <c r="A31" s="5" t="s">
        <v>125</v>
      </c>
      <c r="D31" s="341"/>
      <c r="E31" s="342"/>
      <c r="F31" s="342"/>
      <c r="H31" s="349"/>
      <c r="AX31" s="501" t="s">
        <v>590</v>
      </c>
    </row>
    <row r="32" spans="1:50">
      <c r="A32" s="5" t="s">
        <v>126</v>
      </c>
      <c r="D32" s="344" t="s">
        <v>423</v>
      </c>
      <c r="E32" s="350"/>
      <c r="F32" s="350"/>
      <c r="H32" s="351" t="s">
        <v>424</v>
      </c>
      <c r="AX32" s="501" t="s">
        <v>591</v>
      </c>
    </row>
    <row r="33" spans="1:50">
      <c r="A33" s="5" t="s">
        <v>127</v>
      </c>
      <c r="AX33" s="501" t="s">
        <v>592</v>
      </c>
    </row>
    <row r="34" spans="1:50">
      <c r="A34" s="5" t="s">
        <v>128</v>
      </c>
      <c r="AX34" s="501" t="s">
        <v>593</v>
      </c>
    </row>
    <row r="35" spans="1:50">
      <c r="A35" s="5" t="s">
        <v>129</v>
      </c>
      <c r="AX35" s="501" t="s">
        <v>594</v>
      </c>
    </row>
    <row r="36" spans="1:50">
      <c r="A36" s="5" t="s">
        <v>93</v>
      </c>
      <c r="AX36" s="501" t="s">
        <v>595</v>
      </c>
    </row>
    <row r="37" spans="1:50">
      <c r="A37" s="5" t="s">
        <v>94</v>
      </c>
      <c r="AX37" s="501" t="s">
        <v>596</v>
      </c>
    </row>
    <row r="38" spans="1:50">
      <c r="A38" s="5" t="s">
        <v>95</v>
      </c>
      <c r="AX38" s="501" t="s">
        <v>597</v>
      </c>
    </row>
    <row r="39" spans="1:50">
      <c r="A39" s="5" t="s">
        <v>96</v>
      </c>
      <c r="AX39" s="501" t="s">
        <v>545</v>
      </c>
    </row>
    <row r="40" spans="1:50">
      <c r="A40" s="5" t="s">
        <v>97</v>
      </c>
      <c r="AX40" s="501" t="s">
        <v>546</v>
      </c>
    </row>
    <row r="41" spans="1:50">
      <c r="A41" s="5" t="s">
        <v>98</v>
      </c>
      <c r="AX41" s="501" t="s">
        <v>547</v>
      </c>
    </row>
    <row r="42" spans="1:50">
      <c r="A42" s="5" t="s">
        <v>130</v>
      </c>
      <c r="AX42" s="501" t="s">
        <v>548</v>
      </c>
    </row>
    <row r="43" spans="1:50">
      <c r="A43" s="5" t="s">
        <v>131</v>
      </c>
      <c r="AX43" s="501" t="s">
        <v>549</v>
      </c>
    </row>
    <row r="44" spans="1:50">
      <c r="A44" s="5" t="s">
        <v>132</v>
      </c>
      <c r="AX44" s="501" t="s">
        <v>550</v>
      </c>
    </row>
    <row r="45" spans="1:50">
      <c r="A45" s="5" t="s">
        <v>133</v>
      </c>
      <c r="AX45" s="501" t="s">
        <v>551</v>
      </c>
    </row>
    <row r="46" spans="1:50">
      <c r="A46" s="5" t="s">
        <v>134</v>
      </c>
      <c r="AX46" s="501" t="s">
        <v>552</v>
      </c>
    </row>
    <row r="47" spans="1:50">
      <c r="A47" s="5" t="s">
        <v>155</v>
      </c>
      <c r="AX47" s="501" t="s">
        <v>553</v>
      </c>
    </row>
    <row r="48" spans="1:50">
      <c r="A48" s="5" t="s">
        <v>156</v>
      </c>
      <c r="AX48" s="501" t="s">
        <v>554</v>
      </c>
    </row>
    <row r="49" spans="1:50">
      <c r="A49" s="5" t="s">
        <v>157</v>
      </c>
      <c r="AX49" s="501" t="s">
        <v>555</v>
      </c>
    </row>
    <row r="50" spans="1:50">
      <c r="A50" s="5" t="s">
        <v>135</v>
      </c>
      <c r="AX50" s="501" t="s">
        <v>556</v>
      </c>
    </row>
    <row r="51" spans="1:50">
      <c r="A51" s="5" t="s">
        <v>136</v>
      </c>
      <c r="AX51" s="501" t="s">
        <v>557</v>
      </c>
    </row>
    <row r="52" spans="1:50">
      <c r="A52" s="5" t="s">
        <v>137</v>
      </c>
      <c r="AX52" s="501" t="s">
        <v>558</v>
      </c>
    </row>
    <row r="53" spans="1:50">
      <c r="A53" s="5" t="s">
        <v>138</v>
      </c>
      <c r="AX53" s="501" t="s">
        <v>559</v>
      </c>
    </row>
    <row r="54" spans="1:50">
      <c r="A54" s="5" t="s">
        <v>139</v>
      </c>
      <c r="AX54" s="501" t="s">
        <v>560</v>
      </c>
    </row>
    <row r="55" spans="1:50">
      <c r="A55" s="5" t="s">
        <v>140</v>
      </c>
      <c r="AX55" s="501" t="s">
        <v>561</v>
      </c>
    </row>
    <row r="56" spans="1:50">
      <c r="A56" s="5" t="s">
        <v>141</v>
      </c>
      <c r="AX56" s="501" t="s">
        <v>562</v>
      </c>
    </row>
    <row r="57" spans="1:50">
      <c r="A57" s="5" t="s">
        <v>394</v>
      </c>
      <c r="AX57" s="501" t="s">
        <v>563</v>
      </c>
    </row>
    <row r="58" spans="1:50">
      <c r="A58" s="5" t="s">
        <v>142</v>
      </c>
      <c r="AX58" s="501" t="s">
        <v>564</v>
      </c>
    </row>
    <row r="59" spans="1:50">
      <c r="A59" s="5" t="s">
        <v>143</v>
      </c>
      <c r="AX59" s="501" t="s">
        <v>565</v>
      </c>
    </row>
    <row r="60" spans="1:50">
      <c r="A60" s="5" t="s">
        <v>144</v>
      </c>
      <c r="AX60" s="501" t="s">
        <v>566</v>
      </c>
    </row>
    <row r="61" spans="1:50">
      <c r="A61" s="5" t="s">
        <v>145</v>
      </c>
      <c r="AX61" s="501" t="s">
        <v>567</v>
      </c>
    </row>
    <row r="62" spans="1:50">
      <c r="A62" s="5" t="s">
        <v>89</v>
      </c>
    </row>
    <row r="63" spans="1:50">
      <c r="A63" s="5" t="s">
        <v>146</v>
      </c>
    </row>
    <row r="64" spans="1:50">
      <c r="A64" s="5" t="s">
        <v>147</v>
      </c>
    </row>
    <row r="65" spans="1:1">
      <c r="A65" s="5" t="s">
        <v>148</v>
      </c>
    </row>
    <row r="66" spans="1:1">
      <c r="A66" s="5" t="s">
        <v>149</v>
      </c>
    </row>
    <row r="67" spans="1:1">
      <c r="A67" s="5" t="s">
        <v>150</v>
      </c>
    </row>
    <row r="68" spans="1:1">
      <c r="A68" s="5" t="s">
        <v>151</v>
      </c>
    </row>
    <row r="69" spans="1:1">
      <c r="A69" s="5" t="s">
        <v>152</v>
      </c>
    </row>
    <row r="70" spans="1:1">
      <c r="A70" s="5" t="s">
        <v>153</v>
      </c>
    </row>
    <row r="71" spans="1:1">
      <c r="A71" s="5" t="s">
        <v>154</v>
      </c>
    </row>
    <row r="72" spans="1:1">
      <c r="A72" s="5" t="s">
        <v>158</v>
      </c>
    </row>
    <row r="73" spans="1:1">
      <c r="A73" s="5" t="s">
        <v>159</v>
      </c>
    </row>
    <row r="74" spans="1:1">
      <c r="A74" s="5" t="s">
        <v>160</v>
      </c>
    </row>
    <row r="75" spans="1:1">
      <c r="A75" s="5" t="s">
        <v>161</v>
      </c>
    </row>
    <row r="76" spans="1:1">
      <c r="A76" s="5" t="s">
        <v>162</v>
      </c>
    </row>
    <row r="77" spans="1:1">
      <c r="A77" s="5" t="s">
        <v>163</v>
      </c>
    </row>
    <row r="78" spans="1:1">
      <c r="A78" s="5" t="s">
        <v>164</v>
      </c>
    </row>
    <row r="79" spans="1:1">
      <c r="A79" s="5" t="s">
        <v>92</v>
      </c>
    </row>
    <row r="80" spans="1:1">
      <c r="A80" s="5" t="s">
        <v>165</v>
      </c>
    </row>
    <row r="81" spans="1:1">
      <c r="A81" s="5" t="s">
        <v>166</v>
      </c>
    </row>
    <row r="82" spans="1:1">
      <c r="A82" s="5" t="s">
        <v>167</v>
      </c>
    </row>
    <row r="83" spans="1:1">
      <c r="A83" s="5" t="s">
        <v>45</v>
      </c>
    </row>
    <row r="84" spans="1:1">
      <c r="A84" s="5" t="s">
        <v>46</v>
      </c>
    </row>
    <row r="85" spans="1:1">
      <c r="A85" s="5" t="s">
        <v>47</v>
      </c>
    </row>
    <row r="86" spans="1:1">
      <c r="A86" s="5" t="s">
        <v>48</v>
      </c>
    </row>
    <row r="87" spans="1:1">
      <c r="A87" s="5" t="s">
        <v>49</v>
      </c>
    </row>
  </sheetData>
  <sheetProtection formatColumns="0" formatRows="0"/>
  <mergeCells count="1">
    <mergeCell ref="AZ1:BA1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49" t="s">
        <v>59</v>
      </c>
    </row>
    <row r="2" spans="2:4" ht="90">
      <c r="B2" s="51" t="s">
        <v>525</v>
      </c>
    </row>
    <row r="3" spans="2:4" ht="67.5">
      <c r="B3" s="51" t="s">
        <v>401</v>
      </c>
    </row>
    <row r="4" spans="2:4" ht="33.75">
      <c r="B4" s="51" t="s">
        <v>677</v>
      </c>
    </row>
    <row r="5" spans="2:4">
      <c r="B5" s="51" t="s">
        <v>220</v>
      </c>
    </row>
    <row r="6" spans="2:4" ht="22.5">
      <c r="B6" s="51" t="s">
        <v>254</v>
      </c>
    </row>
    <row r="7" spans="2:4" ht="22.5">
      <c r="B7" s="51" t="s">
        <v>255</v>
      </c>
    </row>
    <row r="8" spans="2:4" ht="22.5">
      <c r="B8" s="51" t="s">
        <v>256</v>
      </c>
    </row>
    <row r="9" spans="2:4" ht="22.5">
      <c r="B9" s="51" t="s">
        <v>526</v>
      </c>
    </row>
    <row r="10" spans="2:4" ht="56.25">
      <c r="B10" s="51" t="s">
        <v>676</v>
      </c>
    </row>
    <row r="11" spans="2:4" ht="12.75">
      <c r="B11" s="282" t="s">
        <v>399</v>
      </c>
    </row>
    <row r="12" spans="2:4">
      <c r="B12" s="49" t="s">
        <v>179</v>
      </c>
    </row>
    <row r="13" spans="2:4" ht="22.5">
      <c r="B13" s="51" t="s">
        <v>195</v>
      </c>
    </row>
    <row r="14" spans="2:4" ht="67.5">
      <c r="B14" s="51" t="s">
        <v>239</v>
      </c>
    </row>
    <row r="15" spans="2:4" ht="22.5">
      <c r="B15" s="51" t="s">
        <v>228</v>
      </c>
    </row>
    <row r="16" spans="2:4">
      <c r="B16" s="49" t="s">
        <v>204</v>
      </c>
      <c r="D16" s="66"/>
    </row>
    <row r="17" spans="1:2" ht="33.75">
      <c r="B17" s="51" t="s">
        <v>252</v>
      </c>
    </row>
    <row r="18" spans="1:2" ht="33.75">
      <c r="B18" s="51" t="s">
        <v>253</v>
      </c>
    </row>
    <row r="19" spans="1:2">
      <c r="B19" s="51" t="s">
        <v>240</v>
      </c>
    </row>
    <row r="20" spans="1:2" ht="33.75">
      <c r="B20" s="51" t="s">
        <v>280</v>
      </c>
    </row>
    <row r="21" spans="1:2">
      <c r="B21" s="49" t="s">
        <v>217</v>
      </c>
    </row>
    <row r="22" spans="1:2">
      <c r="B22" s="51" t="s">
        <v>219</v>
      </c>
    </row>
    <row r="24" spans="1:2" ht="22.5">
      <c r="B24" s="284" t="s">
        <v>365</v>
      </c>
    </row>
    <row r="26" spans="1:2">
      <c r="B26" s="49" t="s">
        <v>320</v>
      </c>
    </row>
    <row r="27" spans="1:2" ht="22.5">
      <c r="B27" s="283" t="s">
        <v>495</v>
      </c>
    </row>
    <row r="28" spans="1:2">
      <c r="B28" s="283" t="s">
        <v>494</v>
      </c>
    </row>
    <row r="29" spans="1:2">
      <c r="B29" s="389" t="s">
        <v>400</v>
      </c>
    </row>
    <row r="30" spans="1:2" ht="22.5">
      <c r="B30" s="283" t="s">
        <v>675</v>
      </c>
    </row>
    <row r="32" spans="1:2">
      <c r="A32" s="352"/>
      <c r="B32" s="353" t="s">
        <v>447</v>
      </c>
    </row>
    <row r="33" spans="1:2" ht="14.25">
      <c r="A33" s="354">
        <v>1</v>
      </c>
      <c r="B33" s="355" t="s">
        <v>448</v>
      </c>
    </row>
    <row r="34" spans="1:2" ht="14.25">
      <c r="A34" s="354">
        <v>2</v>
      </c>
      <c r="B34" s="355" t="s">
        <v>449</v>
      </c>
    </row>
    <row r="35" spans="1:2">
      <c r="B35" s="353" t="s">
        <v>450</v>
      </c>
    </row>
    <row r="36" spans="1:2">
      <c r="B36" s="355" t="s">
        <v>451</v>
      </c>
    </row>
  </sheetData>
  <phoneticPr fontId="1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2">
    <tabColor rgb="FFCCCCFF"/>
  </sheetPr>
  <dimension ref="A1:T30"/>
  <sheetViews>
    <sheetView showGridLines="0" topLeftCell="C4" zoomScaleNormal="100" workbookViewId="0">
      <selection activeCell="F32" sqref="F32"/>
    </sheetView>
  </sheetViews>
  <sheetFormatPr defaultRowHeight="11.25"/>
  <cols>
    <col min="1" max="2" width="3.7109375" style="261" hidden="1" customWidth="1"/>
    <col min="3" max="3" width="3.7109375" style="75" bestFit="1" customWidth="1"/>
    <col min="4" max="4" width="6.140625" style="75" customWidth="1"/>
    <col min="5" max="5" width="50.7109375" style="75" customWidth="1"/>
    <col min="6" max="6" width="33.85546875" style="75" customWidth="1"/>
    <col min="7" max="7" width="8.5703125" style="75" customWidth="1"/>
    <col min="8" max="8" width="3.7109375" style="75" customWidth="1"/>
    <col min="9" max="9" width="5.42578125" style="75" customWidth="1"/>
    <col min="10" max="10" width="47.85546875" style="75" customWidth="1"/>
    <col min="11" max="12" width="3.7109375" style="75" customWidth="1"/>
    <col min="13" max="13" width="5.7109375" style="75" customWidth="1"/>
    <col min="14" max="14" width="28.140625" style="75" customWidth="1"/>
    <col min="15" max="16" width="3.7109375" style="75" customWidth="1"/>
    <col min="17" max="17" width="5.7109375" style="75" customWidth="1"/>
    <col min="18" max="18" width="34.42578125" style="75" customWidth="1"/>
    <col min="19" max="19" width="30.7109375" style="75" customWidth="1"/>
    <col min="20" max="20" width="3.7109375" style="75" customWidth="1"/>
    <col min="21" max="16384" width="9.140625" style="75"/>
  </cols>
  <sheetData>
    <row r="1" spans="1:20" hidden="1">
      <c r="A1" s="270"/>
    </row>
    <row r="2" spans="1:20" hidden="1"/>
    <row r="3" spans="1:20" hidden="1"/>
    <row r="4" spans="1:20" ht="3" customHeight="1"/>
    <row r="5" spans="1:20" s="96" customFormat="1" ht="24.95" customHeight="1">
      <c r="A5" s="262"/>
      <c r="B5" s="262"/>
      <c r="D5" s="773" t="s">
        <v>622</v>
      </c>
      <c r="E5" s="774"/>
      <c r="F5" s="774"/>
      <c r="G5" s="774"/>
      <c r="H5" s="774"/>
      <c r="I5" s="774"/>
      <c r="J5" s="775"/>
      <c r="K5" s="546"/>
      <c r="L5" s="195"/>
      <c r="M5" s="195"/>
      <c r="N5" s="195"/>
      <c r="O5" s="195"/>
      <c r="P5" s="195"/>
      <c r="Q5" s="195"/>
      <c r="R5" s="195"/>
      <c r="S5" s="195"/>
    </row>
    <row r="6" spans="1:20" s="592" customFormat="1" ht="3" customHeight="1">
      <c r="A6" s="394"/>
      <c r="B6" s="394"/>
      <c r="D6" s="801"/>
      <c r="E6" s="802"/>
      <c r="F6" s="802"/>
      <c r="G6" s="802"/>
      <c r="H6" s="802"/>
      <c r="I6" s="802"/>
      <c r="J6" s="803"/>
    </row>
    <row r="7" spans="1:20" s="592" customFormat="1" ht="5.25" hidden="1">
      <c r="A7" s="394"/>
      <c r="B7" s="394"/>
      <c r="E7" s="804"/>
      <c r="F7" s="804"/>
      <c r="G7" s="799"/>
      <c r="H7" s="799"/>
      <c r="I7" s="799"/>
      <c r="J7" s="799"/>
    </row>
    <row r="8" spans="1:20" s="592" customFormat="1" ht="5.25" hidden="1">
      <c r="A8" s="394"/>
      <c r="B8" s="394"/>
      <c r="E8" s="804"/>
      <c r="F8" s="804"/>
      <c r="G8" s="799"/>
      <c r="H8" s="799"/>
      <c r="I8" s="799"/>
      <c r="J8" s="799"/>
    </row>
    <row r="9" spans="1:20" s="592" customFormat="1" ht="5.25" hidden="1">
      <c r="A9" s="394"/>
      <c r="B9" s="394"/>
      <c r="E9" s="804"/>
      <c r="F9" s="804"/>
      <c r="G9" s="799"/>
      <c r="H9" s="799"/>
      <c r="I9" s="799"/>
      <c r="J9" s="799"/>
    </row>
    <row r="10" spans="1:20" s="592" customFormat="1" ht="5.25" hidden="1">
      <c r="A10" s="394"/>
      <c r="B10" s="394"/>
      <c r="E10" s="804"/>
      <c r="F10" s="804"/>
      <c r="G10" s="799"/>
      <c r="H10" s="799"/>
      <c r="I10" s="799"/>
      <c r="J10" s="799"/>
    </row>
    <row r="11" spans="1:20" s="154" customFormat="1" ht="18.75">
      <c r="A11" s="394"/>
      <c r="B11" s="394"/>
      <c r="D11" s="137"/>
      <c r="E11" s="806" t="s">
        <v>657</v>
      </c>
      <c r="F11" s="806"/>
      <c r="G11" s="754" t="s">
        <v>84</v>
      </c>
      <c r="H11" s="588"/>
      <c r="I11" s="178"/>
      <c r="J11" s="137"/>
      <c r="K11" s="138"/>
      <c r="L11" s="137"/>
      <c r="M11" s="137"/>
      <c r="N11" s="138"/>
      <c r="O11" s="138"/>
      <c r="P11" s="137"/>
      <c r="Q11" s="137"/>
      <c r="R11" s="138"/>
    </row>
    <row r="12" spans="1:20" s="592" customFormat="1" ht="5.25" hidden="1">
      <c r="A12" s="394"/>
      <c r="B12" s="394"/>
      <c r="E12" s="805"/>
      <c r="F12" s="805"/>
      <c r="G12" s="591"/>
      <c r="H12" s="586"/>
      <c r="I12" s="586"/>
      <c r="J12" s="590"/>
      <c r="K12" s="585"/>
      <c r="L12" s="585"/>
      <c r="M12" s="585"/>
      <c r="N12" s="584"/>
      <c r="O12" s="585"/>
      <c r="P12" s="585"/>
      <c r="Q12" s="585"/>
      <c r="R12" s="584"/>
    </row>
    <row r="13" spans="1:20" s="592" customFormat="1" ht="5.25" hidden="1">
      <c r="A13" s="394"/>
      <c r="B13" s="394"/>
      <c r="E13" s="800"/>
      <c r="F13" s="800"/>
      <c r="G13" s="587"/>
      <c r="H13" s="586"/>
      <c r="I13" s="585"/>
      <c r="J13" s="585"/>
      <c r="K13" s="585"/>
      <c r="L13" s="585"/>
      <c r="M13" s="585"/>
      <c r="N13" s="584"/>
      <c r="O13" s="585"/>
      <c r="P13" s="585"/>
      <c r="Q13" s="585"/>
      <c r="R13" s="584"/>
    </row>
    <row r="14" spans="1:20" s="592" customFormat="1" ht="5.25" hidden="1">
      <c r="A14" s="394"/>
      <c r="B14" s="394"/>
    </row>
    <row r="15" spans="1:20" s="583" customFormat="1" ht="5.25" hidden="1">
      <c r="A15" s="633"/>
      <c r="B15" s="633"/>
    </row>
    <row r="16" spans="1:20" s="96" customFormat="1" ht="3" customHeight="1">
      <c r="A16" s="262"/>
      <c r="B16" s="262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139"/>
    </row>
    <row r="17" spans="1:20" ht="27" customHeight="1">
      <c r="D17" s="797" t="s">
        <v>90</v>
      </c>
      <c r="E17" s="797" t="s">
        <v>284</v>
      </c>
      <c r="F17" s="797" t="s">
        <v>79</v>
      </c>
      <c r="G17" s="797" t="s">
        <v>452</v>
      </c>
      <c r="H17" s="797" t="s">
        <v>90</v>
      </c>
      <c r="I17" s="797"/>
      <c r="J17" s="797" t="s">
        <v>22</v>
      </c>
      <c r="K17" s="798" t="s">
        <v>501</v>
      </c>
      <c r="L17" s="798"/>
      <c r="M17" s="798"/>
      <c r="N17" s="798"/>
      <c r="O17" s="798" t="s">
        <v>623</v>
      </c>
      <c r="P17" s="798"/>
      <c r="Q17" s="798"/>
      <c r="R17" s="798"/>
      <c r="S17" s="797" t="s">
        <v>232</v>
      </c>
    </row>
    <row r="18" spans="1:20" ht="30.75" customHeight="1">
      <c r="D18" s="797"/>
      <c r="E18" s="797"/>
      <c r="F18" s="797"/>
      <c r="G18" s="797"/>
      <c r="H18" s="797"/>
      <c r="I18" s="797"/>
      <c r="J18" s="797"/>
      <c r="K18" s="90" t="s">
        <v>287</v>
      </c>
      <c r="L18" s="797" t="s">
        <v>90</v>
      </c>
      <c r="M18" s="797"/>
      <c r="N18" s="90" t="s">
        <v>227</v>
      </c>
      <c r="O18" s="90" t="s">
        <v>287</v>
      </c>
      <c r="P18" s="797" t="s">
        <v>90</v>
      </c>
      <c r="Q18" s="797"/>
      <c r="R18" s="90" t="s">
        <v>227</v>
      </c>
      <c r="S18" s="797"/>
    </row>
    <row r="19" spans="1:20" s="495" customFormat="1" ht="12" customHeight="1">
      <c r="A19" s="494"/>
      <c r="B19" s="494"/>
      <c r="D19" s="41" t="s">
        <v>91</v>
      </c>
      <c r="E19" s="41" t="s">
        <v>50</v>
      </c>
      <c r="F19" s="41" t="s">
        <v>51</v>
      </c>
      <c r="G19" s="41" t="s">
        <v>52</v>
      </c>
      <c r="H19" s="796" t="s">
        <v>67</v>
      </c>
      <c r="I19" s="796"/>
      <c r="J19" s="41" t="s">
        <v>68</v>
      </c>
      <c r="K19" s="41" t="s">
        <v>180</v>
      </c>
      <c r="L19" s="796" t="s">
        <v>181</v>
      </c>
      <c r="M19" s="796"/>
      <c r="N19" s="41" t="s">
        <v>205</v>
      </c>
      <c r="O19" s="41" t="s">
        <v>206</v>
      </c>
      <c r="P19" s="796" t="s">
        <v>207</v>
      </c>
      <c r="Q19" s="796"/>
      <c r="R19" s="41" t="s">
        <v>208</v>
      </c>
      <c r="S19" s="41" t="s">
        <v>209</v>
      </c>
    </row>
    <row r="20" spans="1:20" ht="14.25" hidden="1">
      <c r="C20" s="388"/>
      <c r="D20" s="437">
        <v>0</v>
      </c>
      <c r="E20" s="490"/>
      <c r="F20" s="490"/>
      <c r="G20" s="97"/>
      <c r="H20" s="491"/>
      <c r="I20" s="491"/>
      <c r="J20" s="279"/>
      <c r="K20" s="97"/>
      <c r="L20" s="279"/>
      <c r="M20" s="279"/>
      <c r="N20" s="492"/>
      <c r="O20" s="97"/>
      <c r="P20" s="279"/>
      <c r="Q20" s="279"/>
      <c r="R20" s="493"/>
      <c r="S20" s="97"/>
      <c r="T20" s="194"/>
    </row>
    <row r="21" spans="1:20" s="729" customFormat="1" ht="17.100000000000001" customHeight="1">
      <c r="A21" s="256">
        <v>5</v>
      </c>
      <c r="C21" s="388"/>
      <c r="D21" s="783">
        <v>1</v>
      </c>
      <c r="E21" s="789" t="s">
        <v>641</v>
      </c>
      <c r="F21" s="792" t="s">
        <v>913</v>
      </c>
      <c r="G21" s="795" t="s">
        <v>84</v>
      </c>
      <c r="H21" s="783"/>
      <c r="I21" s="783">
        <v>1</v>
      </c>
      <c r="J21" s="785" t="s">
        <v>1206</v>
      </c>
      <c r="K21" s="781" t="s">
        <v>84</v>
      </c>
      <c r="L21" s="788"/>
      <c r="M21" s="788" t="s">
        <v>91</v>
      </c>
      <c r="N21" s="779"/>
      <c r="O21" s="781" t="s">
        <v>84</v>
      </c>
      <c r="P21" s="744"/>
      <c r="Q21" s="744" t="s">
        <v>91</v>
      </c>
      <c r="R21" s="755"/>
      <c r="S21" s="734"/>
    </row>
    <row r="22" spans="1:20" s="729" customFormat="1" ht="17.100000000000001" customHeight="1">
      <c r="A22" s="256"/>
      <c r="C22" s="154"/>
      <c r="D22" s="784"/>
      <c r="E22" s="790"/>
      <c r="F22" s="793"/>
      <c r="G22" s="782"/>
      <c r="H22" s="784"/>
      <c r="I22" s="784"/>
      <c r="J22" s="786"/>
      <c r="K22" s="782"/>
      <c r="L22" s="784"/>
      <c r="M22" s="784"/>
      <c r="N22" s="780"/>
      <c r="O22" s="782"/>
      <c r="P22" s="280"/>
      <c r="Q22" s="94"/>
      <c r="R22" s="94"/>
      <c r="S22" s="95"/>
    </row>
    <row r="23" spans="1:20" s="729" customFormat="1" ht="17.100000000000001" customHeight="1">
      <c r="A23" s="256"/>
      <c r="C23" s="154"/>
      <c r="D23" s="784"/>
      <c r="E23" s="790"/>
      <c r="F23" s="793"/>
      <c r="G23" s="782"/>
      <c r="H23" s="784"/>
      <c r="I23" s="784"/>
      <c r="J23" s="787"/>
      <c r="K23" s="782"/>
      <c r="L23" s="93"/>
      <c r="M23" s="94"/>
      <c r="N23" s="94"/>
      <c r="O23" s="94"/>
      <c r="P23" s="94"/>
      <c r="Q23" s="94"/>
      <c r="R23" s="94"/>
      <c r="S23" s="95"/>
    </row>
    <row r="24" spans="1:20" s="729" customFormat="1" ht="15" customHeight="1">
      <c r="A24" s="256"/>
      <c r="C24" s="154"/>
      <c r="D24" s="784"/>
      <c r="E24" s="791"/>
      <c r="F24" s="794"/>
      <c r="G24" s="782"/>
      <c r="H24" s="93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5"/>
    </row>
    <row r="25" spans="1:20" ht="17.100000000000001" customHeight="1">
      <c r="D25" s="93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5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11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93"/>
  </cols>
  <sheetData>
    <row r="1" spans="1:1">
      <c r="A1" s="215"/>
    </row>
  </sheetData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1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68" hidden="1" customWidth="1"/>
    <col min="2" max="4" width="3.7109375" style="251" hidden="1" customWidth="1"/>
    <col min="5" max="5" width="3.7109375" style="60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51"/>
    <col min="12" max="12" width="11.140625" style="251" customWidth="1"/>
    <col min="13" max="20" width="10.5703125" style="251"/>
    <col min="21" max="16384" width="10.5703125" style="35"/>
  </cols>
  <sheetData>
    <row r="1" spans="1:20" ht="3" customHeight="1">
      <c r="A1" s="268" t="s">
        <v>50</v>
      </c>
    </row>
    <row r="2" spans="1:20" ht="22.5">
      <c r="F2" s="808" t="s">
        <v>513</v>
      </c>
      <c r="G2" s="809"/>
      <c r="H2" s="810"/>
      <c r="I2" s="545"/>
    </row>
    <row r="3" spans="1:20" ht="3" customHeight="1"/>
    <row r="4" spans="1:20" s="213" customFormat="1" ht="11.25">
      <c r="A4" s="267"/>
      <c r="B4" s="267"/>
      <c r="C4" s="267"/>
      <c r="D4" s="267"/>
      <c r="F4" s="764" t="s">
        <v>467</v>
      </c>
      <c r="G4" s="764"/>
      <c r="H4" s="764"/>
      <c r="I4" s="811" t="s">
        <v>468</v>
      </c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s="213" customFormat="1" ht="11.25" customHeight="1">
      <c r="A5" s="267"/>
      <c r="B5" s="267"/>
      <c r="C5" s="267"/>
      <c r="D5" s="267"/>
      <c r="F5" s="403" t="s">
        <v>90</v>
      </c>
      <c r="G5" s="424" t="s">
        <v>470</v>
      </c>
      <c r="H5" s="402" t="s">
        <v>455</v>
      </c>
      <c r="I5" s="811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</row>
    <row r="6" spans="1:20" s="213" customFormat="1" ht="12" customHeight="1">
      <c r="A6" s="267"/>
      <c r="B6" s="267"/>
      <c r="C6" s="267"/>
      <c r="D6" s="267"/>
      <c r="F6" s="404" t="s">
        <v>91</v>
      </c>
      <c r="G6" s="406">
        <v>2</v>
      </c>
      <c r="H6" s="407">
        <v>3</v>
      </c>
      <c r="I6" s="405">
        <v>4</v>
      </c>
      <c r="J6" s="267">
        <v>4</v>
      </c>
      <c r="K6" s="267"/>
      <c r="L6" s="267"/>
      <c r="M6" s="267"/>
      <c r="N6" s="267"/>
      <c r="O6" s="267"/>
      <c r="P6" s="267"/>
      <c r="Q6" s="267"/>
      <c r="R6" s="267"/>
      <c r="S6" s="267"/>
      <c r="T6" s="267"/>
    </row>
    <row r="7" spans="1:20" s="213" customFormat="1" ht="18.75">
      <c r="A7" s="267"/>
      <c r="B7" s="267"/>
      <c r="C7" s="267"/>
      <c r="D7" s="267"/>
      <c r="F7" s="420">
        <v>1</v>
      </c>
      <c r="G7" s="507" t="s">
        <v>514</v>
      </c>
      <c r="H7" s="401" t="str">
        <f>IF(dateCh="","",dateCh)</f>
        <v>14.12.2021</v>
      </c>
      <c r="I7" s="240" t="s">
        <v>515</v>
      </c>
      <c r="J7" s="419"/>
      <c r="K7" s="267"/>
      <c r="L7" s="267"/>
      <c r="M7" s="267"/>
      <c r="N7" s="267"/>
      <c r="O7" s="267"/>
      <c r="P7" s="267"/>
      <c r="Q7" s="267"/>
      <c r="R7" s="267"/>
      <c r="S7" s="267"/>
      <c r="T7" s="267"/>
    </row>
    <row r="8" spans="1:20" s="213" customFormat="1" ht="45">
      <c r="A8" s="812">
        <v>1</v>
      </c>
      <c r="B8" s="267"/>
      <c r="C8" s="267"/>
      <c r="D8" s="267"/>
      <c r="F8" s="420" t="str">
        <f>"2." &amp;mergeValue(A8)</f>
        <v>2.1</v>
      </c>
      <c r="G8" s="507" t="s">
        <v>516</v>
      </c>
      <c r="H8" s="401"/>
      <c r="I8" s="240" t="s">
        <v>610</v>
      </c>
      <c r="J8" s="419"/>
      <c r="K8" s="267"/>
      <c r="L8" s="267"/>
      <c r="M8" s="267"/>
      <c r="N8" s="267"/>
      <c r="O8" s="267"/>
      <c r="P8" s="267"/>
      <c r="Q8" s="267"/>
      <c r="R8" s="267"/>
      <c r="S8" s="267"/>
      <c r="T8" s="267"/>
    </row>
    <row r="9" spans="1:20" s="213" customFormat="1" ht="22.5">
      <c r="A9" s="812"/>
      <c r="B9" s="267"/>
      <c r="C9" s="267"/>
      <c r="D9" s="267"/>
      <c r="F9" s="420" t="str">
        <f>"3." &amp;mergeValue(A9)</f>
        <v>3.1</v>
      </c>
      <c r="G9" s="507" t="s">
        <v>517</v>
      </c>
      <c r="H9" s="401"/>
      <c r="I9" s="240" t="s">
        <v>609</v>
      </c>
      <c r="J9" s="419"/>
      <c r="K9" s="267"/>
      <c r="L9" s="267"/>
      <c r="M9" s="267"/>
      <c r="N9" s="267"/>
      <c r="O9" s="267"/>
      <c r="P9" s="267"/>
      <c r="Q9" s="267"/>
      <c r="R9" s="267"/>
      <c r="S9" s="267"/>
      <c r="T9" s="267"/>
    </row>
    <row r="10" spans="1:20" s="213" customFormat="1" ht="22.5">
      <c r="A10" s="812"/>
      <c r="B10" s="267"/>
      <c r="C10" s="267"/>
      <c r="D10" s="267"/>
      <c r="F10" s="420" t="str">
        <f>"4."&amp;mergeValue(A10)</f>
        <v>4.1</v>
      </c>
      <c r="G10" s="507" t="s">
        <v>518</v>
      </c>
      <c r="H10" s="402" t="s">
        <v>471</v>
      </c>
      <c r="I10" s="240"/>
      <c r="J10" s="419"/>
      <c r="K10" s="267"/>
      <c r="L10" s="267"/>
      <c r="M10" s="267"/>
      <c r="N10" s="267"/>
      <c r="O10" s="267"/>
      <c r="P10" s="267"/>
      <c r="Q10" s="267"/>
      <c r="R10" s="267"/>
      <c r="S10" s="267"/>
      <c r="T10" s="267"/>
    </row>
    <row r="11" spans="1:20" s="213" customFormat="1" ht="18.75">
      <c r="A11" s="812"/>
      <c r="B11" s="812">
        <v>1</v>
      </c>
      <c r="C11" s="431"/>
      <c r="D11" s="431"/>
      <c r="F11" s="420" t="str">
        <f>"4."&amp;mergeValue(A11) &amp;"."&amp;mergeValue(B11)</f>
        <v>4.1.1</v>
      </c>
      <c r="G11" s="408" t="s">
        <v>612</v>
      </c>
      <c r="H11" s="401" t="str">
        <f>IF(region_name="","",region_name)</f>
        <v>Ханты-Мансийский автономный округ</v>
      </c>
      <c r="I11" s="240" t="s">
        <v>521</v>
      </c>
      <c r="J11" s="419"/>
      <c r="K11" s="267"/>
      <c r="L11" s="267"/>
      <c r="M11" s="267"/>
      <c r="N11" s="267"/>
      <c r="O11" s="267"/>
      <c r="P11" s="267"/>
      <c r="Q11" s="267"/>
      <c r="R11" s="267"/>
      <c r="S11" s="267"/>
      <c r="T11" s="267"/>
    </row>
    <row r="12" spans="1:20" s="213" customFormat="1" ht="22.5">
      <c r="A12" s="812"/>
      <c r="B12" s="812"/>
      <c r="C12" s="812">
        <v>1</v>
      </c>
      <c r="D12" s="431"/>
      <c r="F12" s="420" t="str">
        <f>"4."&amp;mergeValue(A12) &amp;"."&amp;mergeValue(B12)&amp;"."&amp;mergeValue(C12)</f>
        <v>4.1.1.1</v>
      </c>
      <c r="G12" s="428" t="s">
        <v>519</v>
      </c>
      <c r="H12" s="401"/>
      <c r="I12" s="240" t="s">
        <v>522</v>
      </c>
      <c r="J12" s="419"/>
      <c r="K12" s="267"/>
      <c r="L12" s="267"/>
      <c r="M12" s="267"/>
      <c r="N12" s="267"/>
      <c r="O12" s="267"/>
      <c r="P12" s="267"/>
      <c r="Q12" s="267"/>
      <c r="R12" s="267"/>
      <c r="S12" s="267"/>
      <c r="T12" s="267"/>
    </row>
    <row r="13" spans="1:20" s="213" customFormat="1" ht="39" customHeight="1">
      <c r="A13" s="812"/>
      <c r="B13" s="812"/>
      <c r="C13" s="812"/>
      <c r="D13" s="431">
        <v>1</v>
      </c>
      <c r="F13" s="420" t="str">
        <f>"4."&amp;mergeValue(A13) &amp;"."&amp;mergeValue(B13)&amp;"."&amp;mergeValue(C13)&amp;"."&amp;mergeValue(D13)</f>
        <v>4.1.1.1.1</v>
      </c>
      <c r="G13" s="510" t="s">
        <v>520</v>
      </c>
      <c r="H13" s="401"/>
      <c r="I13" s="813" t="s">
        <v>611</v>
      </c>
      <c r="J13" s="419"/>
      <c r="K13" s="267"/>
      <c r="L13" s="267"/>
      <c r="M13" s="267"/>
      <c r="N13" s="267"/>
      <c r="O13" s="267"/>
      <c r="P13" s="267"/>
      <c r="Q13" s="267"/>
      <c r="R13" s="267"/>
      <c r="S13" s="267"/>
      <c r="T13" s="267"/>
    </row>
    <row r="14" spans="1:20" s="213" customFormat="1" ht="18.75">
      <c r="A14" s="812"/>
      <c r="B14" s="812"/>
      <c r="C14" s="812"/>
      <c r="D14" s="431"/>
      <c r="F14" s="425"/>
      <c r="G14" s="134" t="s">
        <v>3</v>
      </c>
      <c r="H14" s="430"/>
      <c r="I14" s="813"/>
      <c r="J14" s="419"/>
      <c r="K14" s="267"/>
      <c r="L14" s="267"/>
      <c r="M14" s="267"/>
      <c r="N14" s="267"/>
      <c r="O14" s="267"/>
      <c r="P14" s="267"/>
      <c r="Q14" s="267"/>
      <c r="R14" s="267"/>
      <c r="S14" s="267"/>
      <c r="T14" s="267"/>
    </row>
    <row r="15" spans="1:20" s="213" customFormat="1" ht="18.75">
      <c r="A15" s="812"/>
      <c r="B15" s="812"/>
      <c r="C15" s="431"/>
      <c r="D15" s="431"/>
      <c r="F15" s="511"/>
      <c r="G15" s="232" t="s">
        <v>416</v>
      </c>
      <c r="H15" s="512"/>
      <c r="I15" s="513"/>
      <c r="J15" s="419"/>
      <c r="K15" s="267"/>
      <c r="L15" s="267"/>
      <c r="M15" s="267"/>
      <c r="N15" s="267"/>
      <c r="O15" s="267"/>
      <c r="P15" s="267"/>
      <c r="Q15" s="267"/>
      <c r="R15" s="267"/>
      <c r="S15" s="267"/>
      <c r="T15" s="267"/>
    </row>
    <row r="16" spans="1:20" s="213" customFormat="1" ht="18.75">
      <c r="A16" s="812"/>
      <c r="B16" s="267"/>
      <c r="C16" s="267"/>
      <c r="D16" s="267"/>
      <c r="F16" s="425"/>
      <c r="G16" s="147" t="s">
        <v>528</v>
      </c>
      <c r="H16" s="426"/>
      <c r="I16" s="427"/>
      <c r="J16" s="419"/>
      <c r="K16" s="267"/>
      <c r="L16" s="267"/>
      <c r="M16" s="267"/>
      <c r="N16" s="267"/>
      <c r="O16" s="267"/>
      <c r="P16" s="267"/>
      <c r="Q16" s="267"/>
      <c r="R16" s="267"/>
      <c r="S16" s="267"/>
      <c r="T16" s="267"/>
    </row>
    <row r="17" spans="1:20" s="213" customFormat="1" ht="18.75">
      <c r="A17" s="267"/>
      <c r="B17" s="267"/>
      <c r="C17" s="267"/>
      <c r="D17" s="267"/>
      <c r="F17" s="425"/>
      <c r="G17" s="176" t="s">
        <v>527</v>
      </c>
      <c r="H17" s="426"/>
      <c r="I17" s="427"/>
      <c r="J17" s="419"/>
      <c r="K17" s="267"/>
      <c r="L17" s="267"/>
      <c r="M17" s="267"/>
      <c r="N17" s="267"/>
      <c r="O17" s="267"/>
      <c r="P17" s="267"/>
      <c r="Q17" s="267"/>
      <c r="R17" s="267"/>
      <c r="S17" s="267"/>
      <c r="T17" s="267"/>
    </row>
    <row r="18" spans="1:20" s="410" customFormat="1" ht="3" customHeight="1">
      <c r="A18" s="412"/>
      <c r="B18" s="412"/>
      <c r="C18" s="412"/>
      <c r="D18" s="412"/>
      <c r="F18" s="432"/>
      <c r="G18" s="433"/>
      <c r="H18" s="434"/>
      <c r="I18" s="435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</row>
    <row r="19" spans="1:20" s="410" customFormat="1" ht="15" customHeight="1">
      <c r="A19" s="412"/>
      <c r="B19" s="412"/>
      <c r="C19" s="412"/>
      <c r="D19" s="412"/>
      <c r="F19" s="409"/>
      <c r="G19" s="807" t="s">
        <v>613</v>
      </c>
      <c r="H19" s="807"/>
      <c r="I19" s="290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7" width="9.140625" style="68" hidden="1" customWidth="1"/>
    <col min="8" max="8" width="3.7109375" style="68" hidden="1" customWidth="1"/>
    <col min="9" max="9" width="3.7109375" style="68" customWidth="1"/>
    <col min="10" max="11" width="3.7109375" style="60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51"/>
    <col min="26" max="26" width="11.140625" style="251" customWidth="1"/>
    <col min="27" max="34" width="10.5703125" style="251"/>
    <col min="35" max="16384" width="10.5703125" style="35"/>
  </cols>
  <sheetData>
    <row r="1" spans="7:34" hidden="1">
      <c r="Q1" s="248"/>
      <c r="R1" s="248"/>
    </row>
    <row r="2" spans="7:34" hidden="1">
      <c r="U2" s="248"/>
    </row>
    <row r="3" spans="7:34" hidden="1"/>
    <row r="4" spans="7:34" ht="3" customHeight="1">
      <c r="J4" s="59"/>
      <c r="K4" s="59"/>
      <c r="L4" s="36"/>
      <c r="M4" s="36"/>
      <c r="N4" s="36"/>
      <c r="O4" s="73"/>
      <c r="P4" s="73"/>
      <c r="Q4" s="73"/>
      <c r="R4" s="73"/>
      <c r="S4" s="73"/>
      <c r="T4" s="73"/>
      <c r="U4" s="73"/>
    </row>
    <row r="5" spans="7:34" ht="24.95" customHeight="1">
      <c r="J5" s="59"/>
      <c r="K5" s="59"/>
      <c r="L5" s="808" t="s">
        <v>645</v>
      </c>
      <c r="M5" s="809"/>
      <c r="N5" s="809"/>
      <c r="O5" s="809"/>
      <c r="P5" s="809"/>
      <c r="Q5" s="809"/>
      <c r="R5" s="809"/>
      <c r="S5" s="809"/>
      <c r="T5" s="809"/>
      <c r="U5" s="810"/>
    </row>
    <row r="6" spans="7:34" ht="3" customHeight="1">
      <c r="J6" s="59"/>
      <c r="K6" s="59"/>
      <c r="L6" s="36"/>
      <c r="M6" s="36"/>
      <c r="N6" s="36"/>
      <c r="O6" s="56"/>
      <c r="P6" s="56"/>
      <c r="Q6" s="56"/>
      <c r="R6" s="56"/>
      <c r="S6" s="56"/>
      <c r="T6" s="56"/>
      <c r="U6" s="56"/>
    </row>
    <row r="7" spans="7:34" s="410" customFormat="1" ht="22.5">
      <c r="G7" s="411"/>
      <c r="H7" s="411"/>
      <c r="L7" s="409"/>
      <c r="M7" s="42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23"/>
      <c r="O7" s="830" t="str">
        <f>IF(NameOrPr_ch="",IF(NameOrPr="","",NameOrPr),NameOrPr_ch)</f>
        <v xml:space="preserve">Региональная служба по тарифам Ханты-Мансийского автономного округа - Югры </v>
      </c>
      <c r="P7" s="830"/>
      <c r="Q7" s="830"/>
      <c r="R7" s="830"/>
      <c r="S7" s="830"/>
      <c r="T7" s="830"/>
      <c r="U7" s="830"/>
      <c r="V7" s="830"/>
      <c r="W7" s="724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</row>
    <row r="8" spans="7:34" s="410" customFormat="1" ht="18.75">
      <c r="G8" s="411"/>
      <c r="H8" s="411"/>
      <c r="L8" s="409"/>
      <c r="M8" s="422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23"/>
      <c r="O8" s="830" t="str">
        <f>IF(datePr_ch="",IF(datePr="","",datePr),datePr_ch)</f>
        <v>14.12.2021</v>
      </c>
      <c r="P8" s="830"/>
      <c r="Q8" s="830"/>
      <c r="R8" s="830"/>
      <c r="S8" s="830"/>
      <c r="T8" s="830"/>
      <c r="U8" s="830"/>
      <c r="V8" s="830"/>
      <c r="W8" s="724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</row>
    <row r="9" spans="7:34" s="410" customFormat="1" ht="18.75">
      <c r="G9" s="411"/>
      <c r="H9" s="411"/>
      <c r="L9" s="409"/>
      <c r="M9" s="422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23"/>
      <c r="O9" s="830" t="str">
        <f>IF(numberPr_ch="",IF(numberPr="","",numberPr),numberPr_ch)</f>
        <v>141-нп</v>
      </c>
      <c r="P9" s="830"/>
      <c r="Q9" s="830"/>
      <c r="R9" s="830"/>
      <c r="S9" s="830"/>
      <c r="T9" s="830"/>
      <c r="U9" s="830"/>
      <c r="V9" s="830"/>
      <c r="W9" s="724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</row>
    <row r="10" spans="7:34" s="410" customFormat="1" ht="18.75">
      <c r="G10" s="411"/>
      <c r="H10" s="411"/>
      <c r="L10" s="409"/>
      <c r="M10" s="422" t="s">
        <v>523</v>
      </c>
      <c r="N10" s="423"/>
      <c r="O10" s="830" t="str">
        <f>IF(IstPub_ch="",IF(IstPub="","",IstPub),IstPub_ch)</f>
        <v>Официальный интернет-портал
правовой информации
Государственная система правовой информации. 
Дата опубликования 20.12.2021
№ опубликования 8601202112200010</v>
      </c>
      <c r="P10" s="830"/>
      <c r="Q10" s="830"/>
      <c r="R10" s="830"/>
      <c r="S10" s="830"/>
      <c r="T10" s="830"/>
      <c r="U10" s="830"/>
      <c r="V10" s="830"/>
      <c r="W10" s="724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</row>
    <row r="11" spans="7:34" s="213" customFormat="1" ht="15.75" hidden="1" customHeight="1">
      <c r="G11" s="212"/>
      <c r="H11" s="212"/>
      <c r="L11" s="829"/>
      <c r="M11" s="829"/>
      <c r="N11" s="177"/>
      <c r="O11" s="241"/>
      <c r="P11" s="241"/>
      <c r="Q11" s="241"/>
      <c r="R11" s="241"/>
      <c r="S11" s="241"/>
      <c r="T11" s="241"/>
      <c r="U11" s="263" t="s">
        <v>366</v>
      </c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</row>
    <row r="12" spans="7:34" s="213" customFormat="1">
      <c r="G12" s="212"/>
      <c r="H12" s="212"/>
      <c r="L12" s="177"/>
      <c r="M12" s="177"/>
      <c r="N12" s="177"/>
      <c r="O12" s="814"/>
      <c r="P12" s="814"/>
      <c r="Q12" s="814"/>
      <c r="R12" s="814"/>
      <c r="S12" s="814"/>
      <c r="T12" s="814"/>
      <c r="U12" s="814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</row>
    <row r="13" spans="7:34" ht="15" customHeight="1">
      <c r="J13" s="59"/>
      <c r="K13" s="59"/>
      <c r="L13" s="764" t="s">
        <v>467</v>
      </c>
      <c r="M13" s="764"/>
      <c r="N13" s="764"/>
      <c r="O13" s="764"/>
      <c r="P13" s="764"/>
      <c r="Q13" s="764"/>
      <c r="R13" s="764"/>
      <c r="S13" s="764"/>
      <c r="T13" s="764"/>
      <c r="U13" s="764"/>
      <c r="V13" s="764"/>
      <c r="W13" s="764" t="s">
        <v>468</v>
      </c>
    </row>
    <row r="14" spans="7:34" ht="15" customHeight="1">
      <c r="J14" s="59"/>
      <c r="K14" s="59"/>
      <c r="L14" s="764" t="s">
        <v>90</v>
      </c>
      <c r="M14" s="764" t="s">
        <v>395</v>
      </c>
      <c r="N14" s="764"/>
      <c r="O14" s="835" t="s">
        <v>486</v>
      </c>
      <c r="P14" s="835"/>
      <c r="Q14" s="835"/>
      <c r="R14" s="835"/>
      <c r="S14" s="835"/>
      <c r="T14" s="835"/>
      <c r="U14" s="764" t="s">
        <v>328</v>
      </c>
      <c r="V14" s="831" t="s">
        <v>262</v>
      </c>
      <c r="W14" s="764"/>
    </row>
    <row r="15" spans="7:34" ht="14.25" customHeight="1">
      <c r="J15" s="59"/>
      <c r="K15" s="59"/>
      <c r="L15" s="764"/>
      <c r="M15" s="764"/>
      <c r="N15" s="764"/>
      <c r="O15" s="210" t="s">
        <v>487</v>
      </c>
      <c r="P15" s="827" t="s">
        <v>258</v>
      </c>
      <c r="Q15" s="827"/>
      <c r="R15" s="797" t="s">
        <v>488</v>
      </c>
      <c r="S15" s="797"/>
      <c r="T15" s="797"/>
      <c r="U15" s="764"/>
      <c r="V15" s="831"/>
      <c r="W15" s="764"/>
    </row>
    <row r="16" spans="7:34" ht="33.75" customHeight="1">
      <c r="J16" s="59"/>
      <c r="K16" s="59"/>
      <c r="L16" s="764"/>
      <c r="M16" s="764"/>
      <c r="N16" s="764"/>
      <c r="O16" s="383" t="s">
        <v>489</v>
      </c>
      <c r="P16" s="384" t="s">
        <v>490</v>
      </c>
      <c r="Q16" s="384" t="s">
        <v>375</v>
      </c>
      <c r="R16" s="385" t="s">
        <v>261</v>
      </c>
      <c r="S16" s="828" t="s">
        <v>260</v>
      </c>
      <c r="T16" s="828"/>
      <c r="U16" s="764"/>
      <c r="V16" s="831"/>
      <c r="W16" s="764"/>
    </row>
    <row r="17" spans="1:35" ht="12" customHeight="1">
      <c r="J17" s="59"/>
      <c r="K17" s="207">
        <v>1</v>
      </c>
      <c r="L17" s="532" t="s">
        <v>91</v>
      </c>
      <c r="M17" s="532" t="s">
        <v>50</v>
      </c>
      <c r="N17" s="538" t="str">
        <f ca="1">OFFSET(N17,0,-1)</f>
        <v>2</v>
      </c>
      <c r="O17" s="533">
        <f ca="1">OFFSET(O17,0,-1)+1</f>
        <v>3</v>
      </c>
      <c r="P17" s="533">
        <f ca="1">OFFSET(P17,0,-1)+1</f>
        <v>4</v>
      </c>
      <c r="Q17" s="533">
        <f ca="1">OFFSET(Q17,0,-1)+1</f>
        <v>5</v>
      </c>
      <c r="R17" s="533">
        <f ca="1">OFFSET(R17,0,-1)+1</f>
        <v>6</v>
      </c>
      <c r="S17" s="832">
        <f ca="1">OFFSET(S17,0,-1)+1</f>
        <v>7</v>
      </c>
      <c r="T17" s="832"/>
      <c r="U17" s="533">
        <f ca="1">OFFSET(U17,0,-2)+1</f>
        <v>8</v>
      </c>
      <c r="V17" s="538">
        <f ca="1">OFFSET(V17,0,-1)</f>
        <v>8</v>
      </c>
      <c r="W17" s="533">
        <f ca="1">OFFSET(W17,0,-1)+1</f>
        <v>9</v>
      </c>
    </row>
    <row r="18" spans="1:35" ht="22.5">
      <c r="A18" s="833">
        <v>1</v>
      </c>
      <c r="B18" s="573"/>
      <c r="C18" s="573"/>
      <c r="D18" s="573"/>
      <c r="E18" s="574"/>
      <c r="F18" s="574"/>
      <c r="G18" s="575"/>
      <c r="H18" s="356"/>
      <c r="I18" s="290"/>
      <c r="J18" s="150"/>
      <c r="K18" s="150"/>
      <c r="L18" s="524">
        <f>mergeValue(A18)</f>
        <v>1</v>
      </c>
      <c r="M18" s="531" t="s">
        <v>22</v>
      </c>
      <c r="N18" s="537"/>
      <c r="O18" s="794"/>
      <c r="P18" s="794"/>
      <c r="Q18" s="794"/>
      <c r="R18" s="794"/>
      <c r="S18" s="794"/>
      <c r="T18" s="794"/>
      <c r="U18" s="794"/>
      <c r="V18" s="794"/>
      <c r="W18" s="650" t="s">
        <v>495</v>
      </c>
    </row>
    <row r="19" spans="1:35" ht="22.5">
      <c r="A19" s="833"/>
      <c r="B19" s="833">
        <v>1</v>
      </c>
      <c r="C19" s="573"/>
      <c r="D19" s="573"/>
      <c r="E19" s="576"/>
      <c r="F19" s="575"/>
      <c r="G19" s="575"/>
      <c r="H19" s="356"/>
      <c r="I19" s="167"/>
      <c r="J19" s="151"/>
      <c r="K19" s="35"/>
      <c r="L19" s="287" t="str">
        <f>mergeValue(A19) &amp;"."&amp; mergeValue(B19)</f>
        <v>1.1</v>
      </c>
      <c r="M19" s="130" t="s">
        <v>17</v>
      </c>
      <c r="N19" s="239"/>
      <c r="O19" s="816"/>
      <c r="P19" s="816"/>
      <c r="Q19" s="816"/>
      <c r="R19" s="816"/>
      <c r="S19" s="816"/>
      <c r="T19" s="816"/>
      <c r="U19" s="816"/>
      <c r="V19" s="816"/>
      <c r="W19" s="503" t="s">
        <v>496</v>
      </c>
    </row>
    <row r="20" spans="1:35" ht="45">
      <c r="A20" s="833"/>
      <c r="B20" s="833"/>
      <c r="C20" s="833">
        <v>1</v>
      </c>
      <c r="D20" s="573"/>
      <c r="E20" s="576"/>
      <c r="F20" s="575"/>
      <c r="G20" s="575"/>
      <c r="H20" s="356"/>
      <c r="I20" s="291"/>
      <c r="J20" s="151"/>
      <c r="K20" s="73"/>
      <c r="L20" s="287" t="str">
        <f>mergeValue(A20) &amp;"."&amp; mergeValue(B20)&amp;"."&amp; mergeValue(C20)</f>
        <v>1.1.1</v>
      </c>
      <c r="M20" s="131" t="s">
        <v>624</v>
      </c>
      <c r="N20" s="239"/>
      <c r="O20" s="816"/>
      <c r="P20" s="816"/>
      <c r="Q20" s="816"/>
      <c r="R20" s="816"/>
      <c r="S20" s="816"/>
      <c r="T20" s="816"/>
      <c r="U20" s="816"/>
      <c r="V20" s="816"/>
      <c r="W20" s="503" t="s">
        <v>625</v>
      </c>
      <c r="AA20" s="265"/>
    </row>
    <row r="21" spans="1:35" ht="33.75">
      <c r="A21" s="833"/>
      <c r="B21" s="833"/>
      <c r="C21" s="833"/>
      <c r="D21" s="833">
        <v>1</v>
      </c>
      <c r="E21" s="576"/>
      <c r="F21" s="575"/>
      <c r="G21" s="575"/>
      <c r="H21" s="814"/>
      <c r="I21" s="823"/>
      <c r="J21" s="151"/>
      <c r="K21" s="73"/>
      <c r="L21" s="287" t="str">
        <f>mergeValue(A21) &amp;"."&amp; mergeValue(B21)&amp;"."&amp; mergeValue(C21)&amp;"."&amp; mergeValue(D21)</f>
        <v>1.1.1.1</v>
      </c>
      <c r="M21" s="132" t="s">
        <v>396</v>
      </c>
      <c r="N21" s="239"/>
      <c r="O21" s="815"/>
      <c r="P21" s="815"/>
      <c r="Q21" s="815"/>
      <c r="R21" s="815"/>
      <c r="S21" s="815"/>
      <c r="T21" s="815"/>
      <c r="U21" s="815"/>
      <c r="V21" s="815"/>
      <c r="W21" s="503" t="s">
        <v>655</v>
      </c>
      <c r="AA21" s="265"/>
    </row>
    <row r="22" spans="1:35" ht="33.75">
      <c r="A22" s="833"/>
      <c r="B22" s="833"/>
      <c r="C22" s="833"/>
      <c r="D22" s="833"/>
      <c r="E22" s="834" t="s">
        <v>91</v>
      </c>
      <c r="F22" s="573"/>
      <c r="G22" s="575"/>
      <c r="H22" s="814"/>
      <c r="I22" s="823"/>
      <c r="J22" s="814"/>
      <c r="K22" s="73"/>
      <c r="L22" s="287" t="str">
        <f>mergeValue(A22) &amp;"."&amp; mergeValue(B22)&amp;"."&amp; mergeValue(C22)&amp;"."&amp; mergeValue(D22)&amp;"."&amp; mergeValue(E22)</f>
        <v>1.1.1.1.1</v>
      </c>
      <c r="M22" s="142" t="s">
        <v>9</v>
      </c>
      <c r="N22" s="240"/>
      <c r="O22" s="819"/>
      <c r="P22" s="819"/>
      <c r="Q22" s="819"/>
      <c r="R22" s="819"/>
      <c r="S22" s="819"/>
      <c r="T22" s="819"/>
      <c r="U22" s="819"/>
      <c r="V22" s="820"/>
      <c r="W22" s="503" t="s">
        <v>497</v>
      </c>
      <c r="Y22" s="265" t="str">
        <f>strCheckUnique(Z22:Z25)</f>
        <v/>
      </c>
      <c r="AA22" s="265"/>
    </row>
    <row r="23" spans="1:35" ht="156" customHeight="1">
      <c r="A23" s="833"/>
      <c r="B23" s="833"/>
      <c r="C23" s="833"/>
      <c r="D23" s="833"/>
      <c r="E23" s="834"/>
      <c r="F23" s="640">
        <v>1</v>
      </c>
      <c r="G23" s="573"/>
      <c r="H23" s="814"/>
      <c r="I23" s="823"/>
      <c r="J23" s="814"/>
      <c r="K23" s="291"/>
      <c r="L23" s="287" t="str">
        <f>mergeValue(A23) &amp;"."&amp; mergeValue(B23)&amp;"."&amp; mergeValue(C23)&amp;"."&amp; mergeValue(D23)&amp;"."&amp; mergeValue(E23)&amp;"."&amp; mergeValue(F23)</f>
        <v>1.1.1.1.1.1</v>
      </c>
      <c r="M23" s="704"/>
      <c r="N23" s="822"/>
      <c r="O23" s="162"/>
      <c r="P23" s="162"/>
      <c r="Q23" s="162"/>
      <c r="R23" s="817"/>
      <c r="S23" s="821" t="s">
        <v>83</v>
      </c>
      <c r="T23" s="817"/>
      <c r="U23" s="821" t="s">
        <v>84</v>
      </c>
      <c r="V23" s="623"/>
      <c r="W23" s="824" t="s">
        <v>658</v>
      </c>
      <c r="X23" s="251" t="str">
        <f>strCheckDate(O24:V24)</f>
        <v/>
      </c>
      <c r="Z23" s="265" t="str">
        <f>IF(M23="","",M23 )</f>
        <v/>
      </c>
      <c r="AA23" s="265"/>
      <c r="AB23" s="265"/>
      <c r="AC23" s="265"/>
    </row>
    <row r="24" spans="1:35" ht="14.25" hidden="1" customHeight="1">
      <c r="A24" s="833"/>
      <c r="B24" s="833"/>
      <c r="C24" s="833"/>
      <c r="D24" s="833"/>
      <c r="E24" s="834"/>
      <c r="F24" s="640"/>
      <c r="G24" s="573"/>
      <c r="H24" s="814"/>
      <c r="I24" s="823"/>
      <c r="J24" s="814"/>
      <c r="K24" s="291"/>
      <c r="L24" s="141"/>
      <c r="M24" s="171"/>
      <c r="N24" s="822"/>
      <c r="O24" s="252"/>
      <c r="P24" s="249"/>
      <c r="Q24" s="250" t="str">
        <f>R23 &amp; "-" &amp; T23</f>
        <v>-</v>
      </c>
      <c r="R24" s="817"/>
      <c r="S24" s="821"/>
      <c r="T24" s="818"/>
      <c r="U24" s="821"/>
      <c r="V24" s="623"/>
      <c r="W24" s="825"/>
      <c r="AA24" s="265"/>
    </row>
    <row r="25" spans="1:35" customFormat="1" ht="15" customHeight="1">
      <c r="A25" s="833"/>
      <c r="B25" s="833"/>
      <c r="C25" s="833"/>
      <c r="D25" s="833"/>
      <c r="E25" s="834"/>
      <c r="F25" s="577"/>
      <c r="G25" s="575"/>
      <c r="H25" s="814"/>
      <c r="I25" s="823"/>
      <c r="J25" s="814"/>
      <c r="K25" s="168"/>
      <c r="L25" s="84"/>
      <c r="M25" s="145" t="s">
        <v>397</v>
      </c>
      <c r="N25" s="165"/>
      <c r="O25" s="128"/>
      <c r="P25" s="128"/>
      <c r="Q25" s="128"/>
      <c r="R25" s="219"/>
      <c r="S25" s="166"/>
      <c r="T25" s="166"/>
      <c r="U25" s="166"/>
      <c r="V25" s="157"/>
      <c r="W25" s="826"/>
      <c r="X25" s="255"/>
      <c r="Y25" s="255"/>
      <c r="Z25" s="255"/>
      <c r="AA25" s="265"/>
      <c r="AB25" s="255"/>
      <c r="AC25" s="251"/>
      <c r="AD25" s="251"/>
      <c r="AE25" s="251"/>
      <c r="AF25" s="251"/>
      <c r="AG25" s="251"/>
      <c r="AH25" s="251"/>
      <c r="AI25" s="35"/>
    </row>
    <row r="26" spans="1:35" customFormat="1" ht="15" customHeight="1">
      <c r="A26" s="833"/>
      <c r="B26" s="833"/>
      <c r="C26" s="833"/>
      <c r="D26" s="833"/>
      <c r="E26" s="576"/>
      <c r="F26" s="577"/>
      <c r="G26" s="575"/>
      <c r="H26" s="814"/>
      <c r="I26" s="823"/>
      <c r="J26" s="58"/>
      <c r="K26" s="168"/>
      <c r="L26" s="84"/>
      <c r="M26" s="135" t="s">
        <v>12</v>
      </c>
      <c r="N26" s="165"/>
      <c r="O26" s="128"/>
      <c r="P26" s="128"/>
      <c r="Q26" s="128"/>
      <c r="R26" s="219"/>
      <c r="S26" s="166"/>
      <c r="T26" s="166"/>
      <c r="U26" s="165"/>
      <c r="V26" s="166"/>
      <c r="W26" s="156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</row>
    <row r="27" spans="1:35" customFormat="1" ht="15" customHeight="1">
      <c r="A27" s="833"/>
      <c r="B27" s="833"/>
      <c r="C27" s="833"/>
      <c r="D27" s="578"/>
      <c r="E27" s="578"/>
      <c r="F27" s="579"/>
      <c r="G27" s="578"/>
      <c r="H27" s="356"/>
      <c r="I27" s="168"/>
      <c r="J27" s="58"/>
      <c r="K27" s="150"/>
      <c r="L27" s="84"/>
      <c r="M27" s="134" t="s">
        <v>398</v>
      </c>
      <c r="N27" s="165"/>
      <c r="O27" s="128"/>
      <c r="P27" s="128"/>
      <c r="Q27" s="128"/>
      <c r="R27" s="219"/>
      <c r="S27" s="166"/>
      <c r="T27" s="166"/>
      <c r="U27" s="165"/>
      <c r="V27" s="166"/>
      <c r="W27" s="156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</row>
    <row r="28" spans="1:35" customFormat="1" ht="15" customHeight="1">
      <c r="A28" s="833"/>
      <c r="B28" s="833"/>
      <c r="C28" s="578"/>
      <c r="D28" s="578"/>
      <c r="E28" s="578"/>
      <c r="F28" s="579"/>
      <c r="G28" s="578"/>
      <c r="H28" s="356"/>
      <c r="I28" s="168"/>
      <c r="J28" s="58"/>
      <c r="K28" s="150"/>
      <c r="L28" s="84"/>
      <c r="M28" s="133" t="s">
        <v>374</v>
      </c>
      <c r="N28" s="166"/>
      <c r="O28" s="133"/>
      <c r="P28" s="133"/>
      <c r="Q28" s="133"/>
      <c r="R28" s="219"/>
      <c r="S28" s="166"/>
      <c r="T28" s="166"/>
      <c r="U28" s="165"/>
      <c r="V28" s="166"/>
      <c r="W28" s="156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</row>
    <row r="29" spans="1:35" customFormat="1" ht="15" customHeight="1">
      <c r="A29" s="833"/>
      <c r="B29" s="578"/>
      <c r="C29" s="578"/>
      <c r="D29" s="578"/>
      <c r="E29" s="578"/>
      <c r="F29" s="579"/>
      <c r="G29" s="578"/>
      <c r="H29" s="356"/>
      <c r="I29" s="168"/>
      <c r="J29" s="58"/>
      <c r="K29" s="150"/>
      <c r="L29" s="84"/>
      <c r="M29" s="147" t="s">
        <v>20</v>
      </c>
      <c r="N29" s="166"/>
      <c r="O29" s="133"/>
      <c r="P29" s="133"/>
      <c r="Q29" s="133"/>
      <c r="R29" s="219"/>
      <c r="S29" s="166"/>
      <c r="T29" s="166"/>
      <c r="U29" s="165"/>
      <c r="V29" s="166"/>
      <c r="W29" s="156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</row>
    <row r="30" spans="1:35" customFormat="1" ht="15" customHeight="1">
      <c r="A30" s="288"/>
      <c r="B30" s="293"/>
      <c r="C30" s="293"/>
      <c r="D30" s="293"/>
      <c r="E30" s="294"/>
      <c r="F30" s="293"/>
      <c r="G30" s="356"/>
      <c r="H30" s="356"/>
      <c r="I30" s="167"/>
      <c r="J30" s="58"/>
      <c r="K30" s="291"/>
      <c r="L30" s="84"/>
      <c r="M30" s="176" t="s">
        <v>296</v>
      </c>
      <c r="N30" s="166"/>
      <c r="O30" s="133"/>
      <c r="P30" s="133"/>
      <c r="Q30" s="133"/>
      <c r="R30" s="219"/>
      <c r="S30" s="166"/>
      <c r="T30" s="166"/>
      <c r="U30" s="165"/>
      <c r="V30" s="166"/>
      <c r="W30" s="156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</row>
    <row r="31" spans="1:35" ht="3" customHeight="1"/>
    <row r="32" spans="1:35" ht="48.95" customHeight="1">
      <c r="L32" s="572">
        <v>1</v>
      </c>
      <c r="M32" s="807" t="s">
        <v>687</v>
      </c>
      <c r="N32" s="807"/>
      <c r="O32" s="807"/>
      <c r="P32" s="807"/>
      <c r="Q32" s="807"/>
      <c r="R32" s="807"/>
      <c r="S32" s="807"/>
      <c r="T32" s="807"/>
      <c r="U32" s="807"/>
      <c r="V32" s="807"/>
    </row>
  </sheetData>
  <sheetProtection password="FA9C" sheet="1" objects="1" scenarios="1" formatColumns="0" formatRows="0"/>
  <dataConsolidate leftLabels="1"/>
  <mergeCells count="39">
    <mergeCell ref="L14:L16"/>
    <mergeCell ref="M14:M16"/>
    <mergeCell ref="O19:V19"/>
    <mergeCell ref="O18:V18"/>
    <mergeCell ref="O14:T14"/>
    <mergeCell ref="R15:T15"/>
    <mergeCell ref="N14:N16"/>
    <mergeCell ref="U14:U16"/>
    <mergeCell ref="D21:D26"/>
    <mergeCell ref="A18:A29"/>
    <mergeCell ref="B19:B28"/>
    <mergeCell ref="C20:C27"/>
    <mergeCell ref="E22:E25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5_5">
    <tabColor theme="0" tint="-0.249977111117893"/>
  </sheetPr>
  <dimension ref="A1:T15"/>
  <sheetViews>
    <sheetView showGridLines="0" topLeftCell="E1" zoomScaleNormal="100" workbookViewId="0">
      <selection activeCell="H16" sqref="H16"/>
    </sheetView>
  </sheetViews>
  <sheetFormatPr defaultColWidth="10.5703125" defaultRowHeight="14.25"/>
  <cols>
    <col min="1" max="1" width="3.7109375" style="268" hidden="1" customWidth="1"/>
    <col min="2" max="4" width="3.7109375" style="251" hidden="1" customWidth="1"/>
    <col min="5" max="5" width="3.7109375" style="60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51"/>
    <col min="12" max="12" width="11.140625" style="251" customWidth="1"/>
    <col min="13" max="20" width="10.5703125" style="251"/>
    <col min="21" max="16384" width="10.5703125" style="35"/>
  </cols>
  <sheetData>
    <row r="1" spans="1:20" ht="3" customHeight="1">
      <c r="A1" s="268" t="s">
        <v>52</v>
      </c>
    </row>
    <row r="2" spans="1:20" ht="22.5">
      <c r="F2" s="808" t="s">
        <v>513</v>
      </c>
      <c r="G2" s="809"/>
      <c r="H2" s="810"/>
      <c r="I2" s="545"/>
    </row>
    <row r="3" spans="1:20" ht="3" customHeight="1"/>
    <row r="4" spans="1:20" s="213" customFormat="1" ht="11.25">
      <c r="A4" s="267"/>
      <c r="B4" s="267"/>
      <c r="C4" s="267"/>
      <c r="D4" s="267"/>
      <c r="F4" s="764" t="s">
        <v>467</v>
      </c>
      <c r="G4" s="764"/>
      <c r="H4" s="764"/>
      <c r="I4" s="811" t="s">
        <v>468</v>
      </c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s="213" customFormat="1" ht="11.25" customHeight="1">
      <c r="A5" s="267"/>
      <c r="B5" s="267"/>
      <c r="C5" s="267"/>
      <c r="D5" s="267"/>
      <c r="F5" s="403" t="s">
        <v>90</v>
      </c>
      <c r="G5" s="424" t="s">
        <v>470</v>
      </c>
      <c r="H5" s="402" t="s">
        <v>455</v>
      </c>
      <c r="I5" s="811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</row>
    <row r="6" spans="1:20" s="213" customFormat="1" ht="12" customHeight="1">
      <c r="A6" s="267"/>
      <c r="B6" s="267"/>
      <c r="C6" s="267"/>
      <c r="D6" s="267"/>
      <c r="F6" s="404" t="s">
        <v>91</v>
      </c>
      <c r="G6" s="406">
        <v>2</v>
      </c>
      <c r="H6" s="407">
        <v>3</v>
      </c>
      <c r="I6" s="405">
        <v>4</v>
      </c>
      <c r="J6" s="267">
        <v>4</v>
      </c>
      <c r="K6" s="267"/>
      <c r="L6" s="267"/>
      <c r="M6" s="267"/>
      <c r="N6" s="267"/>
      <c r="O6" s="267"/>
      <c r="P6" s="267"/>
      <c r="Q6" s="267"/>
      <c r="R6" s="267"/>
      <c r="S6" s="267"/>
      <c r="T6" s="267"/>
    </row>
    <row r="7" spans="1:20" s="213" customFormat="1" ht="18.75">
      <c r="A7" s="267"/>
      <c r="B7" s="267"/>
      <c r="C7" s="267"/>
      <c r="D7" s="267"/>
      <c r="F7" s="420">
        <v>1</v>
      </c>
      <c r="G7" s="507" t="s">
        <v>514</v>
      </c>
      <c r="H7" s="401" t="str">
        <f>IF(dateCh="","",dateCh)</f>
        <v>14.12.2021</v>
      </c>
      <c r="I7" s="240" t="s">
        <v>515</v>
      </c>
      <c r="J7" s="419"/>
      <c r="K7" s="267"/>
      <c r="L7" s="267"/>
      <c r="M7" s="267"/>
      <c r="N7" s="267"/>
      <c r="O7" s="267"/>
      <c r="P7" s="267"/>
      <c r="Q7" s="267"/>
      <c r="R7" s="267"/>
      <c r="S7" s="267"/>
      <c r="T7" s="267"/>
    </row>
    <row r="8" spans="1:20" s="213" customFormat="1" ht="45">
      <c r="A8" s="812">
        <v>1</v>
      </c>
      <c r="B8" s="267"/>
      <c r="C8" s="267"/>
      <c r="D8" s="267"/>
      <c r="F8" s="420" t="str">
        <f>"2." &amp;mergeValue(A8)</f>
        <v>2.1</v>
      </c>
      <c r="G8" s="507" t="s">
        <v>516</v>
      </c>
      <c r="H8" s="401" t="str">
        <f>IF('Перечень тарифов'!R21="","наименование отсутствует","" &amp; 'Перечень тарифов'!R21 &amp; "")</f>
        <v>наименование отсутствует</v>
      </c>
      <c r="I8" s="240" t="s">
        <v>610</v>
      </c>
      <c r="J8" s="419"/>
      <c r="K8" s="267"/>
      <c r="L8" s="267"/>
      <c r="M8" s="267"/>
      <c r="N8" s="267"/>
      <c r="O8" s="267"/>
      <c r="P8" s="267"/>
      <c r="Q8" s="267"/>
      <c r="R8" s="267"/>
      <c r="S8" s="267"/>
      <c r="T8" s="267"/>
    </row>
    <row r="9" spans="1:20" s="213" customFormat="1" ht="22.5">
      <c r="A9" s="812"/>
      <c r="B9" s="267"/>
      <c r="C9" s="267"/>
      <c r="D9" s="267"/>
      <c r="F9" s="420" t="str">
        <f>"3." &amp;mergeValue(A9)</f>
        <v>3.1</v>
      </c>
      <c r="G9" s="507" t="s">
        <v>517</v>
      </c>
      <c r="H9" s="401" t="str">
        <f>IF('Перечень тарифов'!F21="","наименование отсутствует","" &amp; 'Перечень тарифов'!F21 &amp; "")</f>
        <v>Горячее водоснабжение</v>
      </c>
      <c r="I9" s="240" t="s">
        <v>609</v>
      </c>
      <c r="J9" s="419"/>
      <c r="K9" s="267"/>
      <c r="L9" s="267"/>
      <c r="M9" s="267"/>
      <c r="N9" s="267"/>
      <c r="O9" s="267"/>
      <c r="P9" s="267"/>
      <c r="Q9" s="267"/>
      <c r="R9" s="267"/>
      <c r="S9" s="267"/>
      <c r="T9" s="267"/>
    </row>
    <row r="10" spans="1:20" s="213" customFormat="1" ht="22.5">
      <c r="A10" s="812"/>
      <c r="B10" s="267"/>
      <c r="C10" s="267"/>
      <c r="D10" s="267"/>
      <c r="F10" s="420" t="str">
        <f>"4."&amp;mergeValue(A10)</f>
        <v>4.1</v>
      </c>
      <c r="G10" s="507" t="s">
        <v>518</v>
      </c>
      <c r="H10" s="402" t="s">
        <v>471</v>
      </c>
      <c r="I10" s="240"/>
      <c r="J10" s="419"/>
      <c r="K10" s="267"/>
      <c r="L10" s="267"/>
      <c r="M10" s="267"/>
      <c r="N10" s="267"/>
      <c r="O10" s="267"/>
      <c r="P10" s="267"/>
      <c r="Q10" s="267"/>
      <c r="R10" s="267"/>
      <c r="S10" s="267"/>
      <c r="T10" s="267"/>
    </row>
    <row r="11" spans="1:20" s="213" customFormat="1" ht="18.75">
      <c r="A11" s="812"/>
      <c r="B11" s="812">
        <v>1</v>
      </c>
      <c r="C11" s="431"/>
      <c r="D11" s="431"/>
      <c r="F11" s="420" t="str">
        <f>"4."&amp;mergeValue(A11) &amp;"."&amp;mergeValue(B11)</f>
        <v>4.1.1</v>
      </c>
      <c r="G11" s="408" t="s">
        <v>612</v>
      </c>
      <c r="H11" s="401" t="str">
        <f>IF(region_name="","",region_name)</f>
        <v>Ханты-Мансийский автономный округ</v>
      </c>
      <c r="I11" s="240" t="s">
        <v>521</v>
      </c>
      <c r="J11" s="419"/>
      <c r="K11" s="267"/>
      <c r="L11" s="267"/>
      <c r="M11" s="267"/>
      <c r="N11" s="267"/>
      <c r="O11" s="267"/>
      <c r="P11" s="267"/>
      <c r="Q11" s="267"/>
      <c r="R11" s="267"/>
      <c r="S11" s="267"/>
      <c r="T11" s="267"/>
    </row>
    <row r="12" spans="1:20" s="213" customFormat="1" ht="22.5">
      <c r="A12" s="812"/>
      <c r="B12" s="812"/>
      <c r="C12" s="812">
        <v>1</v>
      </c>
      <c r="D12" s="431"/>
      <c r="F12" s="420" t="str">
        <f>"4."&amp;mergeValue(A12) &amp;"."&amp;mergeValue(B12)&amp;"."&amp;mergeValue(C12)</f>
        <v>4.1.1.1</v>
      </c>
      <c r="G12" s="428" t="s">
        <v>519</v>
      </c>
      <c r="H12" s="401" t="str">
        <f>IF(Территории!H13="","","" &amp; Территории!H13 &amp; "")</f>
        <v>Урай</v>
      </c>
      <c r="I12" s="240" t="s">
        <v>522</v>
      </c>
      <c r="J12" s="419"/>
      <c r="K12" s="267"/>
      <c r="L12" s="267"/>
      <c r="M12" s="267"/>
      <c r="N12" s="267"/>
      <c r="O12" s="267"/>
      <c r="P12" s="267"/>
      <c r="Q12" s="267"/>
      <c r="R12" s="267"/>
      <c r="S12" s="267"/>
      <c r="T12" s="267"/>
    </row>
    <row r="13" spans="1:20" s="213" customFormat="1" ht="56.25">
      <c r="A13" s="812"/>
      <c r="B13" s="812"/>
      <c r="C13" s="812"/>
      <c r="D13" s="431">
        <v>1</v>
      </c>
      <c r="F13" s="420" t="str">
        <f>"4."&amp;mergeValue(A13) &amp;"."&amp;mergeValue(B13)&amp;"."&amp;mergeValue(C13)&amp;"."&amp;mergeValue(D13)</f>
        <v>4.1.1.1.1</v>
      </c>
      <c r="G13" s="510" t="s">
        <v>520</v>
      </c>
      <c r="H13" s="401" t="str">
        <f>IF(Территории!R14="","","" &amp; Территории!R14 &amp; "")</f>
        <v>Урай (71878000)</v>
      </c>
      <c r="I13" s="733" t="s">
        <v>611</v>
      </c>
      <c r="J13" s="419"/>
      <c r="K13" s="267"/>
      <c r="L13" s="267"/>
      <c r="M13" s="267"/>
      <c r="N13" s="267"/>
      <c r="O13" s="267"/>
      <c r="P13" s="267"/>
      <c r="Q13" s="267"/>
      <c r="R13" s="267"/>
      <c r="S13" s="267"/>
      <c r="T13" s="267"/>
    </row>
    <row r="14" spans="1:20" s="410" customFormat="1" ht="3" customHeight="1">
      <c r="A14" s="412"/>
      <c r="B14" s="412"/>
      <c r="C14" s="412"/>
      <c r="D14" s="412"/>
      <c r="F14" s="432"/>
      <c r="G14" s="433"/>
      <c r="H14" s="434"/>
      <c r="I14" s="435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</row>
    <row r="15" spans="1:20" s="410" customFormat="1" ht="15" customHeight="1">
      <c r="A15" s="412"/>
      <c r="B15" s="412"/>
      <c r="C15" s="412"/>
      <c r="D15" s="412"/>
      <c r="F15" s="409"/>
      <c r="G15" s="807" t="s">
        <v>613</v>
      </c>
      <c r="H15" s="807"/>
      <c r="I15" s="290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6_5">
    <tabColor rgb="FFEAEBEE"/>
    <pageSetUpPr fitToPage="1"/>
  </sheetPr>
  <dimension ref="A1:FL40"/>
  <sheetViews>
    <sheetView showGridLines="0" topLeftCell="H4" zoomScaleNormal="100" workbookViewId="0">
      <selection activeCell="O32" sqref="O32:EY32"/>
    </sheetView>
  </sheetViews>
  <sheetFormatPr defaultColWidth="10.5703125" defaultRowHeight="14.25"/>
  <cols>
    <col min="1" max="6" width="10.5703125" style="35" hidden="1" customWidth="1"/>
    <col min="7" max="7" width="9.140625" style="68" hidden="1" customWidth="1"/>
    <col min="8" max="9" width="3.7109375" style="68" customWidth="1"/>
    <col min="10" max="11" width="3.7109375" style="60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1.7109375" style="594" hidden="1" customWidth="1"/>
    <col min="16" max="16" width="20.7109375" style="594" customWidth="1"/>
    <col min="17" max="18" width="23.7109375" style="594" customWidth="1"/>
    <col min="19" max="23" width="23.7109375" style="594" hidden="1" customWidth="1"/>
    <col min="24" max="24" width="1.7109375" style="594" hidden="1" customWidth="1"/>
    <col min="25" max="25" width="11.7109375" style="594" customWidth="1"/>
    <col min="26" max="26" width="3.7109375" style="594" customWidth="1"/>
    <col min="27" max="27" width="11.7109375" style="594" customWidth="1"/>
    <col min="28" max="28" width="8.5703125" style="594" customWidth="1"/>
    <col min="29" max="29" width="1.7109375" style="665" hidden="1" customWidth="1"/>
    <col min="30" max="30" width="20.7109375" style="665" customWidth="1"/>
    <col min="31" max="32" width="23.7109375" style="665" customWidth="1"/>
    <col min="33" max="37" width="23.7109375" style="665" hidden="1" customWidth="1"/>
    <col min="38" max="38" width="1.7109375" style="665" hidden="1" customWidth="1"/>
    <col min="39" max="39" width="11.7109375" style="665" customWidth="1"/>
    <col min="40" max="40" width="3.7109375" style="665" customWidth="1"/>
    <col min="41" max="41" width="11.7109375" style="665" customWidth="1"/>
    <col min="42" max="42" width="8.5703125" style="665" customWidth="1"/>
    <col min="43" max="43" width="1.7109375" style="665" hidden="1" customWidth="1"/>
    <col min="44" max="44" width="20.7109375" style="665" customWidth="1"/>
    <col min="45" max="46" width="23.7109375" style="665" customWidth="1"/>
    <col min="47" max="51" width="23.7109375" style="665" hidden="1" customWidth="1"/>
    <col min="52" max="52" width="1.7109375" style="665" hidden="1" customWidth="1"/>
    <col min="53" max="53" width="11.7109375" style="665" customWidth="1"/>
    <col min="54" max="54" width="3.7109375" style="665" customWidth="1"/>
    <col min="55" max="55" width="11.7109375" style="665" customWidth="1"/>
    <col min="56" max="56" width="8.5703125" style="665" customWidth="1"/>
    <col min="57" max="57" width="1.7109375" style="665" hidden="1" customWidth="1"/>
    <col min="58" max="58" width="20.7109375" style="665" customWidth="1"/>
    <col min="59" max="60" width="23.7109375" style="665" customWidth="1"/>
    <col min="61" max="65" width="23.7109375" style="665" hidden="1" customWidth="1"/>
    <col min="66" max="66" width="1.7109375" style="665" hidden="1" customWidth="1"/>
    <col min="67" max="67" width="11.7109375" style="665" customWidth="1"/>
    <col min="68" max="68" width="3.7109375" style="665" customWidth="1"/>
    <col min="69" max="69" width="11.7109375" style="665" customWidth="1"/>
    <col min="70" max="70" width="8.5703125" style="665" customWidth="1"/>
    <col min="71" max="71" width="1.7109375" style="665" hidden="1" customWidth="1"/>
    <col min="72" max="72" width="20.7109375" style="665" customWidth="1"/>
    <col min="73" max="74" width="23.7109375" style="665" customWidth="1"/>
    <col min="75" max="79" width="23.7109375" style="665" hidden="1" customWidth="1"/>
    <col min="80" max="80" width="1.7109375" style="665" hidden="1" customWidth="1"/>
    <col min="81" max="81" width="11.7109375" style="665" customWidth="1"/>
    <col min="82" max="82" width="3.7109375" style="665" customWidth="1"/>
    <col min="83" max="83" width="11.7109375" style="665" customWidth="1"/>
    <col min="84" max="84" width="8.5703125" style="665" customWidth="1"/>
    <col min="85" max="85" width="1.7109375" style="665" hidden="1" customWidth="1"/>
    <col min="86" max="86" width="20.7109375" style="665" customWidth="1"/>
    <col min="87" max="88" width="23.7109375" style="665" customWidth="1"/>
    <col min="89" max="93" width="23.7109375" style="665" hidden="1" customWidth="1"/>
    <col min="94" max="94" width="1.7109375" style="665" hidden="1" customWidth="1"/>
    <col min="95" max="95" width="11.7109375" style="665" customWidth="1"/>
    <col min="96" max="96" width="3.7109375" style="665" customWidth="1"/>
    <col min="97" max="97" width="11.7109375" style="665" customWidth="1"/>
    <col min="98" max="98" width="8.5703125" style="665" customWidth="1"/>
    <col min="99" max="99" width="1.7109375" style="665" hidden="1" customWidth="1"/>
    <col min="100" max="100" width="20.7109375" style="665" customWidth="1"/>
    <col min="101" max="102" width="23.7109375" style="665" customWidth="1"/>
    <col min="103" max="107" width="23.7109375" style="665" hidden="1" customWidth="1"/>
    <col min="108" max="108" width="1.7109375" style="665" hidden="1" customWidth="1"/>
    <col min="109" max="109" width="11.7109375" style="665" customWidth="1"/>
    <col min="110" max="110" width="3.7109375" style="665" customWidth="1"/>
    <col min="111" max="111" width="11.7109375" style="665" customWidth="1"/>
    <col min="112" max="112" width="8.5703125" style="665" customWidth="1"/>
    <col min="113" max="113" width="1.7109375" style="665" hidden="1" customWidth="1"/>
    <col min="114" max="114" width="20.7109375" style="665" customWidth="1"/>
    <col min="115" max="116" width="23.7109375" style="665" customWidth="1"/>
    <col min="117" max="121" width="23.7109375" style="665" hidden="1" customWidth="1"/>
    <col min="122" max="122" width="1.7109375" style="665" hidden="1" customWidth="1"/>
    <col min="123" max="123" width="11.7109375" style="665" customWidth="1"/>
    <col min="124" max="124" width="3.7109375" style="665" customWidth="1"/>
    <col min="125" max="125" width="11.7109375" style="665" customWidth="1"/>
    <col min="126" max="126" width="8.5703125" style="665" customWidth="1"/>
    <col min="127" max="127" width="1.7109375" style="665" hidden="1" customWidth="1"/>
    <col min="128" max="128" width="20.7109375" style="665" customWidth="1"/>
    <col min="129" max="130" width="23.7109375" style="665" customWidth="1"/>
    <col min="131" max="135" width="23.7109375" style="665" hidden="1" customWidth="1"/>
    <col min="136" max="136" width="1.7109375" style="665" hidden="1" customWidth="1"/>
    <col min="137" max="137" width="11.7109375" style="665" customWidth="1"/>
    <col min="138" max="138" width="3.7109375" style="665" customWidth="1"/>
    <col min="139" max="139" width="11.7109375" style="665" customWidth="1"/>
    <col min="140" max="140" width="8.5703125" style="665" customWidth="1"/>
    <col min="141" max="141" width="1.7109375" style="665" hidden="1" customWidth="1"/>
    <col min="142" max="142" width="20.7109375" style="665" customWidth="1"/>
    <col min="143" max="144" width="23.7109375" style="665" customWidth="1"/>
    <col min="145" max="149" width="23.7109375" style="665" hidden="1" customWidth="1"/>
    <col min="150" max="150" width="1.7109375" style="665" hidden="1" customWidth="1"/>
    <col min="151" max="151" width="11.7109375" style="665" customWidth="1"/>
    <col min="152" max="152" width="3.7109375" style="665" customWidth="1"/>
    <col min="153" max="153" width="11.7109375" style="665" customWidth="1"/>
    <col min="154" max="154" width="8.5703125" style="665" hidden="1" customWidth="1"/>
    <col min="155" max="155" width="4.7109375" style="594" customWidth="1"/>
    <col min="156" max="156" width="115.7109375" style="594" customWidth="1"/>
    <col min="157" max="158" width="10.5703125" style="630"/>
    <col min="159" max="159" width="11.140625" style="630" customWidth="1"/>
    <col min="160" max="163" width="10.5703125" style="630"/>
    <col min="164" max="168" width="10.5703125" style="251"/>
    <col min="169" max="16384" width="10.5703125" style="35"/>
  </cols>
  <sheetData>
    <row r="1" spans="7:168" ht="14.25" hidden="1" customHeight="1">
      <c r="R1" s="627"/>
      <c r="S1" s="627"/>
      <c r="T1" s="627"/>
      <c r="U1" s="627"/>
      <c r="V1" s="627"/>
      <c r="W1" s="627"/>
      <c r="X1" s="627"/>
      <c r="Y1" s="627"/>
      <c r="AF1" s="627"/>
      <c r="AG1" s="627"/>
      <c r="AH1" s="627"/>
      <c r="AI1" s="627"/>
      <c r="AJ1" s="627"/>
      <c r="AK1" s="627"/>
      <c r="AL1" s="627"/>
      <c r="AM1" s="627"/>
      <c r="AT1" s="627"/>
      <c r="AU1" s="627"/>
      <c r="AV1" s="627"/>
      <c r="AW1" s="627"/>
      <c r="AX1" s="627"/>
      <c r="AY1" s="627"/>
      <c r="AZ1" s="627"/>
      <c r="BA1" s="627"/>
      <c r="BH1" s="627"/>
      <c r="BI1" s="627"/>
      <c r="BJ1" s="627"/>
      <c r="BK1" s="627"/>
      <c r="BL1" s="627"/>
      <c r="BM1" s="627"/>
      <c r="BN1" s="627"/>
      <c r="BO1" s="627"/>
      <c r="BV1" s="627"/>
      <c r="BW1" s="627"/>
      <c r="BX1" s="627"/>
      <c r="BY1" s="627"/>
      <c r="BZ1" s="627"/>
      <c r="CA1" s="627"/>
      <c r="CB1" s="627"/>
      <c r="CC1" s="627"/>
      <c r="CJ1" s="627"/>
      <c r="CK1" s="627"/>
      <c r="CL1" s="627"/>
      <c r="CM1" s="627"/>
      <c r="CN1" s="627"/>
      <c r="CO1" s="627"/>
      <c r="CP1" s="627"/>
      <c r="CQ1" s="627"/>
      <c r="CX1" s="627"/>
      <c r="CY1" s="627"/>
      <c r="CZ1" s="627"/>
      <c r="DA1" s="627"/>
      <c r="DB1" s="627"/>
      <c r="DC1" s="627"/>
      <c r="DD1" s="627"/>
      <c r="DE1" s="627"/>
      <c r="DL1" s="627"/>
      <c r="DM1" s="627"/>
      <c r="DN1" s="627"/>
      <c r="DO1" s="627"/>
      <c r="DP1" s="627"/>
      <c r="DQ1" s="627"/>
      <c r="DR1" s="627"/>
      <c r="DS1" s="627"/>
      <c r="DZ1" s="627"/>
      <c r="EA1" s="627"/>
      <c r="EB1" s="627"/>
      <c r="EC1" s="627"/>
      <c r="ED1" s="627"/>
      <c r="EE1" s="627"/>
      <c r="EF1" s="627"/>
      <c r="EG1" s="627"/>
      <c r="EN1" s="627"/>
      <c r="EO1" s="627"/>
      <c r="EP1" s="627"/>
      <c r="EQ1" s="627"/>
      <c r="ER1" s="627"/>
      <c r="ES1" s="627"/>
      <c r="ET1" s="627"/>
      <c r="EU1" s="627"/>
    </row>
    <row r="2" spans="7:168" ht="14.25" hidden="1" customHeight="1">
      <c r="AB2" s="627"/>
      <c r="AP2" s="627"/>
      <c r="BD2" s="627"/>
      <c r="BR2" s="627"/>
      <c r="CF2" s="627"/>
      <c r="CT2" s="627"/>
      <c r="DH2" s="627"/>
      <c r="DV2" s="627"/>
      <c r="EJ2" s="627"/>
      <c r="EX2" s="627"/>
    </row>
    <row r="3" spans="7:168" ht="14.25" hidden="1" customHeight="1"/>
    <row r="4" spans="7:168" ht="3" customHeight="1">
      <c r="J4" s="59"/>
      <c r="K4" s="59"/>
      <c r="L4" s="36"/>
      <c r="M4" s="36"/>
      <c r="N4" s="36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68"/>
      <c r="BM4" s="668"/>
      <c r="BN4" s="668"/>
      <c r="BO4" s="668"/>
      <c r="BP4" s="668"/>
      <c r="BQ4" s="668"/>
      <c r="BR4" s="668"/>
      <c r="BS4" s="668"/>
      <c r="BT4" s="668"/>
      <c r="BU4" s="668"/>
      <c r="BV4" s="668"/>
      <c r="BW4" s="668"/>
      <c r="BX4" s="668"/>
      <c r="BY4" s="668"/>
      <c r="BZ4" s="668"/>
      <c r="CA4" s="668"/>
      <c r="CB4" s="668"/>
      <c r="CC4" s="668"/>
      <c r="CD4" s="668"/>
      <c r="CE4" s="668"/>
      <c r="CF4" s="668"/>
      <c r="CG4" s="668"/>
      <c r="CH4" s="668"/>
      <c r="CI4" s="668"/>
      <c r="CJ4" s="668"/>
      <c r="CK4" s="668"/>
      <c r="CL4" s="668"/>
      <c r="CM4" s="668"/>
      <c r="CN4" s="668"/>
      <c r="CO4" s="668"/>
      <c r="CP4" s="668"/>
      <c r="CQ4" s="668"/>
      <c r="CR4" s="668"/>
      <c r="CS4" s="668"/>
      <c r="CT4" s="668"/>
      <c r="CU4" s="668"/>
      <c r="CV4" s="668"/>
      <c r="CW4" s="668"/>
      <c r="CX4" s="668"/>
      <c r="CY4" s="668"/>
      <c r="CZ4" s="668"/>
      <c r="DA4" s="668"/>
      <c r="DB4" s="668"/>
      <c r="DC4" s="668"/>
      <c r="DD4" s="668"/>
      <c r="DE4" s="668"/>
      <c r="DF4" s="668"/>
      <c r="DG4" s="668"/>
      <c r="DH4" s="668"/>
      <c r="DI4" s="668"/>
      <c r="DJ4" s="668"/>
      <c r="DK4" s="668"/>
      <c r="DL4" s="668"/>
      <c r="DM4" s="668"/>
      <c r="DN4" s="668"/>
      <c r="DO4" s="668"/>
      <c r="DP4" s="668"/>
      <c r="DQ4" s="668"/>
      <c r="DR4" s="668"/>
      <c r="DS4" s="668"/>
      <c r="DT4" s="668"/>
      <c r="DU4" s="668"/>
      <c r="DV4" s="668"/>
      <c r="DW4" s="668"/>
      <c r="DX4" s="668"/>
      <c r="DY4" s="668"/>
      <c r="DZ4" s="668"/>
      <c r="EA4" s="668"/>
      <c r="EB4" s="668"/>
      <c r="EC4" s="668"/>
      <c r="ED4" s="668"/>
      <c r="EE4" s="668"/>
      <c r="EF4" s="668"/>
      <c r="EG4" s="668"/>
      <c r="EH4" s="668"/>
      <c r="EI4" s="668"/>
      <c r="EJ4" s="668"/>
      <c r="EK4" s="668"/>
      <c r="EL4" s="668"/>
      <c r="EM4" s="668"/>
      <c r="EN4" s="668"/>
      <c r="EO4" s="668"/>
      <c r="EP4" s="668"/>
      <c r="EQ4" s="668"/>
      <c r="ER4" s="668"/>
      <c r="ES4" s="668"/>
      <c r="ET4" s="668"/>
      <c r="EU4" s="668"/>
      <c r="EV4" s="668"/>
      <c r="EW4" s="668"/>
      <c r="EX4" s="668"/>
    </row>
    <row r="5" spans="7:168" ht="24.95" customHeight="1">
      <c r="J5" s="59"/>
      <c r="K5" s="59"/>
      <c r="L5" s="808" t="s">
        <v>645</v>
      </c>
      <c r="M5" s="809"/>
      <c r="N5" s="809"/>
      <c r="O5" s="809"/>
      <c r="P5" s="809"/>
      <c r="Q5" s="809"/>
      <c r="R5" s="809"/>
      <c r="S5" s="809"/>
      <c r="T5" s="809"/>
      <c r="U5" s="809"/>
      <c r="V5" s="809"/>
      <c r="W5" s="809"/>
      <c r="X5" s="809"/>
      <c r="Y5" s="809"/>
      <c r="Z5" s="809"/>
      <c r="AA5" s="809"/>
      <c r="AB5" s="810"/>
      <c r="AC5" s="756"/>
      <c r="AD5" s="756"/>
      <c r="AE5" s="756"/>
      <c r="AF5" s="756"/>
      <c r="AG5" s="756"/>
      <c r="AH5" s="756"/>
      <c r="AI5" s="756"/>
      <c r="AJ5" s="756"/>
      <c r="AK5" s="756"/>
      <c r="AL5" s="756"/>
      <c r="AM5" s="756"/>
      <c r="AN5" s="756"/>
      <c r="AO5" s="756"/>
      <c r="AP5" s="756"/>
      <c r="AQ5" s="756"/>
      <c r="AR5" s="756"/>
      <c r="AS5" s="756"/>
      <c r="AT5" s="756"/>
      <c r="AU5" s="756"/>
      <c r="AV5" s="756"/>
      <c r="AW5" s="756"/>
      <c r="AX5" s="756"/>
      <c r="AY5" s="756"/>
      <c r="AZ5" s="756"/>
      <c r="BA5" s="756"/>
      <c r="BB5" s="756"/>
      <c r="BC5" s="756"/>
      <c r="BD5" s="756"/>
      <c r="BE5" s="756"/>
      <c r="BF5" s="756"/>
      <c r="BG5" s="756"/>
      <c r="BH5" s="756"/>
      <c r="BI5" s="756"/>
      <c r="BJ5" s="756"/>
      <c r="BK5" s="756"/>
      <c r="BL5" s="756"/>
      <c r="BM5" s="756"/>
      <c r="BN5" s="756"/>
      <c r="BO5" s="756"/>
      <c r="BP5" s="756"/>
      <c r="BQ5" s="756"/>
      <c r="BR5" s="756"/>
      <c r="BS5" s="756"/>
      <c r="BT5" s="756"/>
      <c r="BU5" s="756"/>
      <c r="BV5" s="756"/>
      <c r="BW5" s="756"/>
      <c r="BX5" s="756"/>
      <c r="BY5" s="756"/>
      <c r="BZ5" s="756"/>
      <c r="CA5" s="756"/>
      <c r="CB5" s="756"/>
      <c r="CC5" s="756"/>
      <c r="CD5" s="756"/>
      <c r="CE5" s="756"/>
      <c r="CF5" s="756"/>
      <c r="CG5" s="756"/>
      <c r="CH5" s="756"/>
      <c r="CI5" s="756"/>
      <c r="CJ5" s="756"/>
      <c r="CK5" s="756"/>
      <c r="CL5" s="756"/>
      <c r="CM5" s="756"/>
      <c r="CN5" s="756"/>
      <c r="CO5" s="756"/>
      <c r="CP5" s="756"/>
      <c r="CQ5" s="756"/>
      <c r="CR5" s="756"/>
      <c r="CS5" s="756"/>
      <c r="CT5" s="756"/>
      <c r="CU5" s="756"/>
      <c r="CV5" s="756"/>
      <c r="CW5" s="756"/>
      <c r="CX5" s="756"/>
      <c r="CY5" s="756"/>
      <c r="CZ5" s="756"/>
      <c r="DA5" s="756"/>
      <c r="DB5" s="756"/>
      <c r="DC5" s="756"/>
      <c r="DD5" s="756"/>
      <c r="DE5" s="756"/>
      <c r="DF5" s="756"/>
      <c r="DG5" s="756"/>
      <c r="DH5" s="756"/>
      <c r="DI5" s="756"/>
      <c r="DJ5" s="756"/>
      <c r="DK5" s="756"/>
      <c r="DL5" s="756"/>
      <c r="DM5" s="756"/>
      <c r="DN5" s="756"/>
      <c r="DO5" s="756"/>
      <c r="DP5" s="756"/>
      <c r="DQ5" s="756"/>
      <c r="DR5" s="756"/>
      <c r="DS5" s="756"/>
      <c r="DT5" s="756"/>
      <c r="DU5" s="756"/>
      <c r="DV5" s="756"/>
      <c r="DW5" s="756"/>
      <c r="DX5" s="756"/>
      <c r="DY5" s="756"/>
      <c r="DZ5" s="756"/>
      <c r="EA5" s="756"/>
      <c r="EB5" s="756"/>
      <c r="EC5" s="756"/>
      <c r="ED5" s="756"/>
      <c r="EE5" s="756"/>
      <c r="EF5" s="756"/>
      <c r="EG5" s="756"/>
      <c r="EH5" s="756"/>
      <c r="EI5" s="756"/>
      <c r="EJ5" s="756"/>
      <c r="EK5" s="756"/>
      <c r="EL5" s="756"/>
      <c r="EM5" s="756"/>
      <c r="EN5" s="756"/>
      <c r="EO5" s="756"/>
      <c r="EP5" s="756"/>
      <c r="EQ5" s="756"/>
      <c r="ER5" s="756"/>
      <c r="ES5" s="756"/>
      <c r="ET5" s="756"/>
      <c r="EU5" s="756"/>
      <c r="EV5" s="756"/>
      <c r="EW5" s="756"/>
      <c r="EX5" s="756"/>
      <c r="FL5" s="35"/>
    </row>
    <row r="6" spans="7:168" ht="3" customHeight="1">
      <c r="J6" s="59"/>
      <c r="K6" s="59"/>
      <c r="L6" s="36"/>
      <c r="M6" s="36"/>
      <c r="N6" s="3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6"/>
      <c r="Z6" s="596"/>
      <c r="AA6" s="596"/>
      <c r="AB6" s="596"/>
      <c r="AC6" s="596"/>
      <c r="AD6" s="596"/>
      <c r="AE6" s="596"/>
      <c r="AF6" s="596"/>
      <c r="AG6" s="596"/>
      <c r="AH6" s="596"/>
      <c r="AI6" s="596"/>
      <c r="AJ6" s="596"/>
      <c r="AK6" s="596"/>
      <c r="AL6" s="596"/>
      <c r="AM6" s="596"/>
      <c r="AN6" s="596"/>
      <c r="AO6" s="596"/>
      <c r="AP6" s="596"/>
      <c r="AQ6" s="596"/>
      <c r="AR6" s="596"/>
      <c r="AS6" s="596"/>
      <c r="AT6" s="596"/>
      <c r="AU6" s="596"/>
      <c r="AV6" s="596"/>
      <c r="AW6" s="596"/>
      <c r="AX6" s="596"/>
      <c r="AY6" s="596"/>
      <c r="AZ6" s="596"/>
      <c r="BA6" s="596"/>
      <c r="BB6" s="596"/>
      <c r="BC6" s="596"/>
      <c r="BD6" s="596"/>
      <c r="BE6" s="596"/>
      <c r="BF6" s="596"/>
      <c r="BG6" s="596"/>
      <c r="BH6" s="596"/>
      <c r="BI6" s="596"/>
      <c r="BJ6" s="596"/>
      <c r="BK6" s="596"/>
      <c r="BL6" s="596"/>
      <c r="BM6" s="596"/>
      <c r="BN6" s="596"/>
      <c r="BO6" s="596"/>
      <c r="BP6" s="596"/>
      <c r="BQ6" s="596"/>
      <c r="BR6" s="596"/>
      <c r="BS6" s="596"/>
      <c r="BT6" s="596"/>
      <c r="BU6" s="596"/>
      <c r="BV6" s="596"/>
      <c r="BW6" s="596"/>
      <c r="BX6" s="596"/>
      <c r="BY6" s="596"/>
      <c r="BZ6" s="596"/>
      <c r="CA6" s="596"/>
      <c r="CB6" s="596"/>
      <c r="CC6" s="596"/>
      <c r="CD6" s="596"/>
      <c r="CE6" s="596"/>
      <c r="CF6" s="596"/>
      <c r="CG6" s="596"/>
      <c r="CH6" s="596"/>
      <c r="CI6" s="596"/>
      <c r="CJ6" s="596"/>
      <c r="CK6" s="596"/>
      <c r="CL6" s="596"/>
      <c r="CM6" s="596"/>
      <c r="CN6" s="596"/>
      <c r="CO6" s="596"/>
      <c r="CP6" s="596"/>
      <c r="CQ6" s="596"/>
      <c r="CR6" s="596"/>
      <c r="CS6" s="596"/>
      <c r="CT6" s="596"/>
      <c r="CU6" s="596"/>
      <c r="CV6" s="596"/>
      <c r="CW6" s="596"/>
      <c r="CX6" s="596"/>
      <c r="CY6" s="596"/>
      <c r="CZ6" s="596"/>
      <c r="DA6" s="596"/>
      <c r="DB6" s="596"/>
      <c r="DC6" s="596"/>
      <c r="DD6" s="596"/>
      <c r="DE6" s="596"/>
      <c r="DF6" s="596"/>
      <c r="DG6" s="596"/>
      <c r="DH6" s="596"/>
      <c r="DI6" s="596"/>
      <c r="DJ6" s="596"/>
      <c r="DK6" s="596"/>
      <c r="DL6" s="596"/>
      <c r="DM6" s="596"/>
      <c r="DN6" s="596"/>
      <c r="DO6" s="596"/>
      <c r="DP6" s="596"/>
      <c r="DQ6" s="596"/>
      <c r="DR6" s="596"/>
      <c r="DS6" s="596"/>
      <c r="DT6" s="596"/>
      <c r="DU6" s="596"/>
      <c r="DV6" s="596"/>
      <c r="DW6" s="596"/>
      <c r="DX6" s="596"/>
      <c r="DY6" s="596"/>
      <c r="DZ6" s="596"/>
      <c r="EA6" s="596"/>
      <c r="EB6" s="596"/>
      <c r="EC6" s="596"/>
      <c r="ED6" s="596"/>
      <c r="EE6" s="596"/>
      <c r="EF6" s="596"/>
      <c r="EG6" s="596"/>
      <c r="EH6" s="596"/>
      <c r="EI6" s="596"/>
      <c r="EJ6" s="596"/>
      <c r="EK6" s="596"/>
      <c r="EL6" s="596"/>
      <c r="EM6" s="596"/>
      <c r="EN6" s="596"/>
      <c r="EO6" s="596"/>
      <c r="EP6" s="596"/>
      <c r="EQ6" s="596"/>
      <c r="ER6" s="596"/>
      <c r="ES6" s="596"/>
      <c r="ET6" s="596"/>
      <c r="EU6" s="596"/>
      <c r="EV6" s="596"/>
      <c r="EW6" s="596"/>
      <c r="EX6" s="596"/>
      <c r="FL6" s="35"/>
    </row>
    <row r="7" spans="7:168" s="410" customFormat="1" ht="22.5">
      <c r="G7" s="411"/>
      <c r="H7" s="411"/>
      <c r="L7" s="409"/>
      <c r="M7" s="42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23"/>
      <c r="O7" s="423"/>
      <c r="P7" s="843" t="str">
        <f>IF(NameOrPr_ch="",IF(NameOrPr="","",NameOrPr),NameOrPr_ch)</f>
        <v xml:space="preserve">Региональная служба по тарифам Ханты-Мансийского автономного округа - Югры </v>
      </c>
      <c r="Q7" s="844"/>
      <c r="R7" s="844"/>
      <c r="S7" s="844"/>
      <c r="T7" s="844"/>
      <c r="U7" s="844"/>
      <c r="V7" s="844"/>
      <c r="W7" s="844"/>
      <c r="X7" s="844"/>
      <c r="Y7" s="844"/>
      <c r="Z7" s="844"/>
      <c r="AA7" s="844"/>
      <c r="AB7" s="844"/>
      <c r="AC7" s="844"/>
      <c r="AD7" s="844"/>
      <c r="AE7" s="844"/>
      <c r="AF7" s="844"/>
      <c r="AG7" s="844"/>
      <c r="AH7" s="844"/>
      <c r="AI7" s="844"/>
      <c r="AJ7" s="844"/>
      <c r="AK7" s="844"/>
      <c r="AL7" s="844"/>
      <c r="AM7" s="844"/>
      <c r="AN7" s="844"/>
      <c r="AO7" s="844"/>
      <c r="AP7" s="844"/>
      <c r="AQ7" s="844"/>
      <c r="AR7" s="844"/>
      <c r="AS7" s="844"/>
      <c r="AT7" s="844"/>
      <c r="AU7" s="844"/>
      <c r="AV7" s="844"/>
      <c r="AW7" s="844"/>
      <c r="AX7" s="844"/>
      <c r="AY7" s="844"/>
      <c r="AZ7" s="844"/>
      <c r="BA7" s="844"/>
      <c r="BB7" s="844"/>
      <c r="BC7" s="844"/>
      <c r="BD7" s="844"/>
      <c r="BE7" s="844"/>
      <c r="BF7" s="844"/>
      <c r="BG7" s="844"/>
      <c r="BH7" s="844"/>
      <c r="BI7" s="844"/>
      <c r="BJ7" s="844"/>
      <c r="BK7" s="844"/>
      <c r="BL7" s="844"/>
      <c r="BM7" s="844"/>
      <c r="BN7" s="844"/>
      <c r="BO7" s="844"/>
      <c r="BP7" s="844"/>
      <c r="BQ7" s="844"/>
      <c r="BR7" s="844"/>
      <c r="BS7" s="844"/>
      <c r="BT7" s="844"/>
      <c r="BU7" s="844"/>
      <c r="BV7" s="844"/>
      <c r="BW7" s="844"/>
      <c r="BX7" s="844"/>
      <c r="BY7" s="844"/>
      <c r="BZ7" s="844"/>
      <c r="CA7" s="844"/>
      <c r="CB7" s="844"/>
      <c r="CC7" s="844"/>
      <c r="CD7" s="844"/>
      <c r="CE7" s="844"/>
      <c r="CF7" s="844"/>
      <c r="CG7" s="844"/>
      <c r="CH7" s="844"/>
      <c r="CI7" s="844"/>
      <c r="CJ7" s="844"/>
      <c r="CK7" s="844"/>
      <c r="CL7" s="844"/>
      <c r="CM7" s="844"/>
      <c r="CN7" s="844"/>
      <c r="CO7" s="844"/>
      <c r="CP7" s="844"/>
      <c r="CQ7" s="844"/>
      <c r="CR7" s="844"/>
      <c r="CS7" s="844"/>
      <c r="CT7" s="844"/>
      <c r="CU7" s="844"/>
      <c r="CV7" s="844"/>
      <c r="CW7" s="844"/>
      <c r="CX7" s="844"/>
      <c r="CY7" s="844"/>
      <c r="CZ7" s="844"/>
      <c r="DA7" s="844"/>
      <c r="DB7" s="844"/>
      <c r="DC7" s="844"/>
      <c r="DD7" s="844"/>
      <c r="DE7" s="844"/>
      <c r="DF7" s="844"/>
      <c r="DG7" s="844"/>
      <c r="DH7" s="844"/>
      <c r="DI7" s="844"/>
      <c r="DJ7" s="844"/>
      <c r="DK7" s="844"/>
      <c r="DL7" s="844"/>
      <c r="DM7" s="844"/>
      <c r="DN7" s="844"/>
      <c r="DO7" s="844"/>
      <c r="DP7" s="844"/>
      <c r="DQ7" s="844"/>
      <c r="DR7" s="844"/>
      <c r="DS7" s="844"/>
      <c r="DT7" s="844"/>
      <c r="DU7" s="844"/>
      <c r="DV7" s="844"/>
      <c r="DW7" s="844"/>
      <c r="DX7" s="844"/>
      <c r="DY7" s="844"/>
      <c r="DZ7" s="844"/>
      <c r="EA7" s="844"/>
      <c r="EB7" s="844"/>
      <c r="EC7" s="844"/>
      <c r="ED7" s="844"/>
      <c r="EE7" s="844"/>
      <c r="EF7" s="844"/>
      <c r="EG7" s="844"/>
      <c r="EH7" s="844"/>
      <c r="EI7" s="844"/>
      <c r="EJ7" s="844"/>
      <c r="EK7" s="844"/>
      <c r="EL7" s="844"/>
      <c r="EM7" s="844"/>
      <c r="EN7" s="844"/>
      <c r="EO7" s="844"/>
      <c r="EP7" s="844"/>
      <c r="EQ7" s="844"/>
      <c r="ER7" s="844"/>
      <c r="ES7" s="844"/>
      <c r="ET7" s="844"/>
      <c r="EU7" s="844"/>
      <c r="EV7" s="844"/>
      <c r="EW7" s="844"/>
      <c r="EX7" s="844"/>
      <c r="EY7" s="845"/>
      <c r="EZ7" s="724"/>
      <c r="FA7" s="412"/>
      <c r="FB7" s="412"/>
      <c r="FC7" s="412"/>
      <c r="FD7" s="412"/>
      <c r="FE7" s="412"/>
      <c r="FF7" s="412"/>
      <c r="FG7" s="412"/>
      <c r="FH7" s="412"/>
      <c r="FI7" s="412"/>
      <c r="FJ7" s="412"/>
      <c r="FK7" s="412"/>
    </row>
    <row r="8" spans="7:168" s="410" customFormat="1" ht="18.75">
      <c r="G8" s="411"/>
      <c r="H8" s="411"/>
      <c r="L8" s="409"/>
      <c r="M8" s="422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23"/>
      <c r="O8" s="423"/>
      <c r="P8" s="843" t="str">
        <f>IF(datePr_ch="",IF(datePr="","",datePr),datePr_ch)</f>
        <v>14.12.2021</v>
      </c>
      <c r="Q8" s="844"/>
      <c r="R8" s="844"/>
      <c r="S8" s="844"/>
      <c r="T8" s="844"/>
      <c r="U8" s="844"/>
      <c r="V8" s="844"/>
      <c r="W8" s="844"/>
      <c r="X8" s="844"/>
      <c r="Y8" s="844"/>
      <c r="Z8" s="844"/>
      <c r="AA8" s="844"/>
      <c r="AB8" s="844"/>
      <c r="AC8" s="844"/>
      <c r="AD8" s="844"/>
      <c r="AE8" s="844"/>
      <c r="AF8" s="844"/>
      <c r="AG8" s="844"/>
      <c r="AH8" s="844"/>
      <c r="AI8" s="844"/>
      <c r="AJ8" s="844"/>
      <c r="AK8" s="844"/>
      <c r="AL8" s="844"/>
      <c r="AM8" s="844"/>
      <c r="AN8" s="844"/>
      <c r="AO8" s="844"/>
      <c r="AP8" s="844"/>
      <c r="AQ8" s="844"/>
      <c r="AR8" s="844"/>
      <c r="AS8" s="844"/>
      <c r="AT8" s="844"/>
      <c r="AU8" s="844"/>
      <c r="AV8" s="844"/>
      <c r="AW8" s="844"/>
      <c r="AX8" s="844"/>
      <c r="AY8" s="844"/>
      <c r="AZ8" s="844"/>
      <c r="BA8" s="844"/>
      <c r="BB8" s="844"/>
      <c r="BC8" s="844"/>
      <c r="BD8" s="844"/>
      <c r="BE8" s="844"/>
      <c r="BF8" s="844"/>
      <c r="BG8" s="844"/>
      <c r="BH8" s="844"/>
      <c r="BI8" s="844"/>
      <c r="BJ8" s="844"/>
      <c r="BK8" s="844"/>
      <c r="BL8" s="844"/>
      <c r="BM8" s="844"/>
      <c r="BN8" s="844"/>
      <c r="BO8" s="844"/>
      <c r="BP8" s="844"/>
      <c r="BQ8" s="844"/>
      <c r="BR8" s="844"/>
      <c r="BS8" s="844"/>
      <c r="BT8" s="844"/>
      <c r="BU8" s="844"/>
      <c r="BV8" s="844"/>
      <c r="BW8" s="844"/>
      <c r="BX8" s="844"/>
      <c r="BY8" s="844"/>
      <c r="BZ8" s="844"/>
      <c r="CA8" s="844"/>
      <c r="CB8" s="844"/>
      <c r="CC8" s="844"/>
      <c r="CD8" s="844"/>
      <c r="CE8" s="844"/>
      <c r="CF8" s="844"/>
      <c r="CG8" s="844"/>
      <c r="CH8" s="844"/>
      <c r="CI8" s="844"/>
      <c r="CJ8" s="844"/>
      <c r="CK8" s="844"/>
      <c r="CL8" s="844"/>
      <c r="CM8" s="844"/>
      <c r="CN8" s="844"/>
      <c r="CO8" s="844"/>
      <c r="CP8" s="844"/>
      <c r="CQ8" s="844"/>
      <c r="CR8" s="844"/>
      <c r="CS8" s="844"/>
      <c r="CT8" s="844"/>
      <c r="CU8" s="844"/>
      <c r="CV8" s="844"/>
      <c r="CW8" s="844"/>
      <c r="CX8" s="844"/>
      <c r="CY8" s="844"/>
      <c r="CZ8" s="844"/>
      <c r="DA8" s="844"/>
      <c r="DB8" s="844"/>
      <c r="DC8" s="844"/>
      <c r="DD8" s="844"/>
      <c r="DE8" s="844"/>
      <c r="DF8" s="844"/>
      <c r="DG8" s="844"/>
      <c r="DH8" s="844"/>
      <c r="DI8" s="844"/>
      <c r="DJ8" s="844"/>
      <c r="DK8" s="844"/>
      <c r="DL8" s="844"/>
      <c r="DM8" s="844"/>
      <c r="DN8" s="844"/>
      <c r="DO8" s="844"/>
      <c r="DP8" s="844"/>
      <c r="DQ8" s="844"/>
      <c r="DR8" s="844"/>
      <c r="DS8" s="844"/>
      <c r="DT8" s="844"/>
      <c r="DU8" s="844"/>
      <c r="DV8" s="844"/>
      <c r="DW8" s="844"/>
      <c r="DX8" s="844"/>
      <c r="DY8" s="844"/>
      <c r="DZ8" s="844"/>
      <c r="EA8" s="844"/>
      <c r="EB8" s="844"/>
      <c r="EC8" s="844"/>
      <c r="ED8" s="844"/>
      <c r="EE8" s="844"/>
      <c r="EF8" s="844"/>
      <c r="EG8" s="844"/>
      <c r="EH8" s="844"/>
      <c r="EI8" s="844"/>
      <c r="EJ8" s="844"/>
      <c r="EK8" s="844"/>
      <c r="EL8" s="844"/>
      <c r="EM8" s="844"/>
      <c r="EN8" s="844"/>
      <c r="EO8" s="844"/>
      <c r="EP8" s="844"/>
      <c r="EQ8" s="844"/>
      <c r="ER8" s="844"/>
      <c r="ES8" s="844"/>
      <c r="ET8" s="844"/>
      <c r="EU8" s="844"/>
      <c r="EV8" s="844"/>
      <c r="EW8" s="844"/>
      <c r="EX8" s="844"/>
      <c r="EY8" s="845"/>
      <c r="EZ8" s="724"/>
      <c r="FA8" s="412"/>
      <c r="FB8" s="412"/>
      <c r="FC8" s="412"/>
      <c r="FD8" s="412"/>
      <c r="FE8" s="412"/>
      <c r="FF8" s="412"/>
      <c r="FG8" s="412"/>
      <c r="FH8" s="412"/>
      <c r="FI8" s="412"/>
      <c r="FJ8" s="412"/>
      <c r="FK8" s="412"/>
    </row>
    <row r="9" spans="7:168" s="410" customFormat="1" ht="18.75">
      <c r="G9" s="411"/>
      <c r="H9" s="411"/>
      <c r="L9" s="409"/>
      <c r="M9" s="422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23"/>
      <c r="O9" s="423"/>
      <c r="P9" s="843" t="str">
        <f>IF(numberPr_ch="",IF(numberPr="","",numberPr),numberPr_ch)</f>
        <v>141-нп</v>
      </c>
      <c r="Q9" s="844"/>
      <c r="R9" s="844"/>
      <c r="S9" s="844"/>
      <c r="T9" s="844"/>
      <c r="U9" s="844"/>
      <c r="V9" s="844"/>
      <c r="W9" s="844"/>
      <c r="X9" s="844"/>
      <c r="Y9" s="844"/>
      <c r="Z9" s="844"/>
      <c r="AA9" s="844"/>
      <c r="AB9" s="844"/>
      <c r="AC9" s="844"/>
      <c r="AD9" s="844"/>
      <c r="AE9" s="844"/>
      <c r="AF9" s="844"/>
      <c r="AG9" s="844"/>
      <c r="AH9" s="844"/>
      <c r="AI9" s="844"/>
      <c r="AJ9" s="844"/>
      <c r="AK9" s="844"/>
      <c r="AL9" s="844"/>
      <c r="AM9" s="844"/>
      <c r="AN9" s="844"/>
      <c r="AO9" s="844"/>
      <c r="AP9" s="844"/>
      <c r="AQ9" s="844"/>
      <c r="AR9" s="844"/>
      <c r="AS9" s="844"/>
      <c r="AT9" s="844"/>
      <c r="AU9" s="844"/>
      <c r="AV9" s="844"/>
      <c r="AW9" s="844"/>
      <c r="AX9" s="844"/>
      <c r="AY9" s="844"/>
      <c r="AZ9" s="844"/>
      <c r="BA9" s="844"/>
      <c r="BB9" s="844"/>
      <c r="BC9" s="844"/>
      <c r="BD9" s="844"/>
      <c r="BE9" s="844"/>
      <c r="BF9" s="844"/>
      <c r="BG9" s="844"/>
      <c r="BH9" s="844"/>
      <c r="BI9" s="844"/>
      <c r="BJ9" s="844"/>
      <c r="BK9" s="844"/>
      <c r="BL9" s="844"/>
      <c r="BM9" s="844"/>
      <c r="BN9" s="844"/>
      <c r="BO9" s="844"/>
      <c r="BP9" s="844"/>
      <c r="BQ9" s="844"/>
      <c r="BR9" s="844"/>
      <c r="BS9" s="844"/>
      <c r="BT9" s="844"/>
      <c r="BU9" s="844"/>
      <c r="BV9" s="844"/>
      <c r="BW9" s="844"/>
      <c r="BX9" s="844"/>
      <c r="BY9" s="844"/>
      <c r="BZ9" s="844"/>
      <c r="CA9" s="844"/>
      <c r="CB9" s="844"/>
      <c r="CC9" s="844"/>
      <c r="CD9" s="844"/>
      <c r="CE9" s="844"/>
      <c r="CF9" s="844"/>
      <c r="CG9" s="844"/>
      <c r="CH9" s="844"/>
      <c r="CI9" s="844"/>
      <c r="CJ9" s="844"/>
      <c r="CK9" s="844"/>
      <c r="CL9" s="844"/>
      <c r="CM9" s="844"/>
      <c r="CN9" s="844"/>
      <c r="CO9" s="844"/>
      <c r="CP9" s="844"/>
      <c r="CQ9" s="844"/>
      <c r="CR9" s="844"/>
      <c r="CS9" s="844"/>
      <c r="CT9" s="844"/>
      <c r="CU9" s="844"/>
      <c r="CV9" s="844"/>
      <c r="CW9" s="844"/>
      <c r="CX9" s="844"/>
      <c r="CY9" s="844"/>
      <c r="CZ9" s="844"/>
      <c r="DA9" s="844"/>
      <c r="DB9" s="844"/>
      <c r="DC9" s="844"/>
      <c r="DD9" s="844"/>
      <c r="DE9" s="844"/>
      <c r="DF9" s="844"/>
      <c r="DG9" s="844"/>
      <c r="DH9" s="844"/>
      <c r="DI9" s="844"/>
      <c r="DJ9" s="844"/>
      <c r="DK9" s="844"/>
      <c r="DL9" s="844"/>
      <c r="DM9" s="844"/>
      <c r="DN9" s="844"/>
      <c r="DO9" s="844"/>
      <c r="DP9" s="844"/>
      <c r="DQ9" s="844"/>
      <c r="DR9" s="844"/>
      <c r="DS9" s="844"/>
      <c r="DT9" s="844"/>
      <c r="DU9" s="844"/>
      <c r="DV9" s="844"/>
      <c r="DW9" s="844"/>
      <c r="DX9" s="844"/>
      <c r="DY9" s="844"/>
      <c r="DZ9" s="844"/>
      <c r="EA9" s="844"/>
      <c r="EB9" s="844"/>
      <c r="EC9" s="844"/>
      <c r="ED9" s="844"/>
      <c r="EE9" s="844"/>
      <c r="EF9" s="844"/>
      <c r="EG9" s="844"/>
      <c r="EH9" s="844"/>
      <c r="EI9" s="844"/>
      <c r="EJ9" s="844"/>
      <c r="EK9" s="844"/>
      <c r="EL9" s="844"/>
      <c r="EM9" s="844"/>
      <c r="EN9" s="844"/>
      <c r="EO9" s="844"/>
      <c r="EP9" s="844"/>
      <c r="EQ9" s="844"/>
      <c r="ER9" s="844"/>
      <c r="ES9" s="844"/>
      <c r="ET9" s="844"/>
      <c r="EU9" s="844"/>
      <c r="EV9" s="844"/>
      <c r="EW9" s="844"/>
      <c r="EX9" s="844"/>
      <c r="EY9" s="845"/>
      <c r="EZ9" s="724"/>
      <c r="FA9" s="412"/>
      <c r="FB9" s="412"/>
      <c r="FC9" s="412"/>
      <c r="FD9" s="412"/>
      <c r="FE9" s="412"/>
      <c r="FF9" s="412"/>
      <c r="FG9" s="412"/>
      <c r="FH9" s="412"/>
      <c r="FI9" s="412"/>
      <c r="FJ9" s="412"/>
      <c r="FK9" s="412"/>
    </row>
    <row r="10" spans="7:168" s="410" customFormat="1" ht="18.75">
      <c r="G10" s="411"/>
      <c r="H10" s="411"/>
      <c r="L10" s="409"/>
      <c r="M10" s="422" t="s">
        <v>523</v>
      </c>
      <c r="N10" s="423"/>
      <c r="O10" s="423"/>
      <c r="P10" s="843" t="str">
        <f>IF(IstPub_ch="",IF(IstPub="","",IstPub),IstPub_ch)</f>
        <v>Официальный интернет-портал
правовой информации
Государственная система правовой информации. 
Дата опубликования 20.12.2021
№ опубликования 8601202112200010</v>
      </c>
      <c r="Q10" s="844"/>
      <c r="R10" s="844"/>
      <c r="S10" s="844"/>
      <c r="T10" s="844"/>
      <c r="U10" s="844"/>
      <c r="V10" s="844"/>
      <c r="W10" s="844"/>
      <c r="X10" s="844"/>
      <c r="Y10" s="844"/>
      <c r="Z10" s="844"/>
      <c r="AA10" s="844"/>
      <c r="AB10" s="844"/>
      <c r="AC10" s="844"/>
      <c r="AD10" s="844"/>
      <c r="AE10" s="844"/>
      <c r="AF10" s="844"/>
      <c r="AG10" s="844"/>
      <c r="AH10" s="844"/>
      <c r="AI10" s="844"/>
      <c r="AJ10" s="844"/>
      <c r="AK10" s="844"/>
      <c r="AL10" s="844"/>
      <c r="AM10" s="844"/>
      <c r="AN10" s="844"/>
      <c r="AO10" s="844"/>
      <c r="AP10" s="844"/>
      <c r="AQ10" s="844"/>
      <c r="AR10" s="844"/>
      <c r="AS10" s="844"/>
      <c r="AT10" s="844"/>
      <c r="AU10" s="844"/>
      <c r="AV10" s="844"/>
      <c r="AW10" s="844"/>
      <c r="AX10" s="844"/>
      <c r="AY10" s="844"/>
      <c r="AZ10" s="844"/>
      <c r="BA10" s="844"/>
      <c r="BB10" s="844"/>
      <c r="BC10" s="844"/>
      <c r="BD10" s="844"/>
      <c r="BE10" s="844"/>
      <c r="BF10" s="844"/>
      <c r="BG10" s="844"/>
      <c r="BH10" s="844"/>
      <c r="BI10" s="844"/>
      <c r="BJ10" s="844"/>
      <c r="BK10" s="844"/>
      <c r="BL10" s="844"/>
      <c r="BM10" s="844"/>
      <c r="BN10" s="844"/>
      <c r="BO10" s="844"/>
      <c r="BP10" s="844"/>
      <c r="BQ10" s="844"/>
      <c r="BR10" s="844"/>
      <c r="BS10" s="844"/>
      <c r="BT10" s="844"/>
      <c r="BU10" s="844"/>
      <c r="BV10" s="844"/>
      <c r="BW10" s="844"/>
      <c r="BX10" s="844"/>
      <c r="BY10" s="844"/>
      <c r="BZ10" s="844"/>
      <c r="CA10" s="844"/>
      <c r="CB10" s="844"/>
      <c r="CC10" s="844"/>
      <c r="CD10" s="844"/>
      <c r="CE10" s="844"/>
      <c r="CF10" s="844"/>
      <c r="CG10" s="844"/>
      <c r="CH10" s="844"/>
      <c r="CI10" s="844"/>
      <c r="CJ10" s="844"/>
      <c r="CK10" s="844"/>
      <c r="CL10" s="844"/>
      <c r="CM10" s="844"/>
      <c r="CN10" s="844"/>
      <c r="CO10" s="844"/>
      <c r="CP10" s="844"/>
      <c r="CQ10" s="844"/>
      <c r="CR10" s="844"/>
      <c r="CS10" s="844"/>
      <c r="CT10" s="844"/>
      <c r="CU10" s="844"/>
      <c r="CV10" s="844"/>
      <c r="CW10" s="844"/>
      <c r="CX10" s="844"/>
      <c r="CY10" s="844"/>
      <c r="CZ10" s="844"/>
      <c r="DA10" s="844"/>
      <c r="DB10" s="844"/>
      <c r="DC10" s="844"/>
      <c r="DD10" s="844"/>
      <c r="DE10" s="844"/>
      <c r="DF10" s="844"/>
      <c r="DG10" s="844"/>
      <c r="DH10" s="844"/>
      <c r="DI10" s="844"/>
      <c r="DJ10" s="844"/>
      <c r="DK10" s="844"/>
      <c r="DL10" s="844"/>
      <c r="DM10" s="844"/>
      <c r="DN10" s="844"/>
      <c r="DO10" s="844"/>
      <c r="DP10" s="844"/>
      <c r="DQ10" s="844"/>
      <c r="DR10" s="844"/>
      <c r="DS10" s="844"/>
      <c r="DT10" s="844"/>
      <c r="DU10" s="844"/>
      <c r="DV10" s="844"/>
      <c r="DW10" s="844"/>
      <c r="DX10" s="844"/>
      <c r="DY10" s="844"/>
      <c r="DZ10" s="844"/>
      <c r="EA10" s="844"/>
      <c r="EB10" s="844"/>
      <c r="EC10" s="844"/>
      <c r="ED10" s="844"/>
      <c r="EE10" s="844"/>
      <c r="EF10" s="844"/>
      <c r="EG10" s="844"/>
      <c r="EH10" s="844"/>
      <c r="EI10" s="844"/>
      <c r="EJ10" s="844"/>
      <c r="EK10" s="844"/>
      <c r="EL10" s="844"/>
      <c r="EM10" s="844"/>
      <c r="EN10" s="844"/>
      <c r="EO10" s="844"/>
      <c r="EP10" s="844"/>
      <c r="EQ10" s="844"/>
      <c r="ER10" s="844"/>
      <c r="ES10" s="844"/>
      <c r="ET10" s="844"/>
      <c r="EU10" s="844"/>
      <c r="EV10" s="844"/>
      <c r="EW10" s="844"/>
      <c r="EX10" s="844"/>
      <c r="EY10" s="845"/>
      <c r="EZ10" s="724"/>
      <c r="FA10" s="412"/>
      <c r="FB10" s="412"/>
      <c r="FC10" s="412"/>
      <c r="FD10" s="412"/>
      <c r="FE10" s="412"/>
      <c r="FF10" s="412"/>
      <c r="FG10" s="412"/>
      <c r="FH10" s="412"/>
      <c r="FI10" s="412"/>
      <c r="FJ10" s="412"/>
      <c r="FK10" s="412"/>
    </row>
    <row r="11" spans="7:168" s="213" customFormat="1" ht="18" hidden="1" customHeight="1">
      <c r="G11" s="212"/>
      <c r="H11" s="212"/>
      <c r="L11" s="829"/>
      <c r="M11" s="829"/>
      <c r="N11" s="177"/>
      <c r="O11" s="626"/>
      <c r="P11" s="626"/>
      <c r="Q11" s="626"/>
      <c r="R11" s="626"/>
      <c r="S11" s="626"/>
      <c r="T11" s="626"/>
      <c r="U11" s="626"/>
      <c r="V11" s="626"/>
      <c r="W11" s="626"/>
      <c r="X11" s="626"/>
      <c r="Y11" s="626"/>
      <c r="Z11" s="626"/>
      <c r="AA11" s="626"/>
      <c r="AB11" s="634" t="s">
        <v>366</v>
      </c>
      <c r="AC11" s="626"/>
      <c r="AD11" s="626"/>
      <c r="AE11" s="626"/>
      <c r="AF11" s="626"/>
      <c r="AG11" s="626"/>
      <c r="AH11" s="626"/>
      <c r="AI11" s="626"/>
      <c r="AJ11" s="626"/>
      <c r="AK11" s="626"/>
      <c r="AL11" s="626"/>
      <c r="AM11" s="626"/>
      <c r="AN11" s="626"/>
      <c r="AO11" s="626"/>
      <c r="AP11" s="634" t="s">
        <v>366</v>
      </c>
      <c r="AQ11" s="626"/>
      <c r="AR11" s="626"/>
      <c r="AS11" s="626"/>
      <c r="AT11" s="626"/>
      <c r="AU11" s="626"/>
      <c r="AV11" s="626"/>
      <c r="AW11" s="626"/>
      <c r="AX11" s="626"/>
      <c r="AY11" s="626"/>
      <c r="AZ11" s="626"/>
      <c r="BA11" s="626"/>
      <c r="BB11" s="626"/>
      <c r="BC11" s="626"/>
      <c r="BD11" s="634" t="s">
        <v>366</v>
      </c>
      <c r="BE11" s="626"/>
      <c r="BF11" s="626"/>
      <c r="BG11" s="626"/>
      <c r="BH11" s="626"/>
      <c r="BI11" s="626"/>
      <c r="BJ11" s="626"/>
      <c r="BK11" s="626"/>
      <c r="BL11" s="626"/>
      <c r="BM11" s="626"/>
      <c r="BN11" s="626"/>
      <c r="BO11" s="626"/>
      <c r="BP11" s="626"/>
      <c r="BQ11" s="626"/>
      <c r="BR11" s="634" t="s">
        <v>366</v>
      </c>
      <c r="BS11" s="626"/>
      <c r="BT11" s="626"/>
      <c r="BU11" s="626"/>
      <c r="BV11" s="626"/>
      <c r="BW11" s="626"/>
      <c r="BX11" s="626"/>
      <c r="BY11" s="626"/>
      <c r="BZ11" s="626"/>
      <c r="CA11" s="626"/>
      <c r="CB11" s="626"/>
      <c r="CC11" s="626"/>
      <c r="CD11" s="626"/>
      <c r="CE11" s="626"/>
      <c r="CF11" s="634" t="s">
        <v>366</v>
      </c>
      <c r="CG11" s="626"/>
      <c r="CH11" s="626"/>
      <c r="CI11" s="626"/>
      <c r="CJ11" s="626"/>
      <c r="CK11" s="626"/>
      <c r="CL11" s="626"/>
      <c r="CM11" s="626"/>
      <c r="CN11" s="626"/>
      <c r="CO11" s="626"/>
      <c r="CP11" s="626"/>
      <c r="CQ11" s="626"/>
      <c r="CR11" s="626"/>
      <c r="CS11" s="626"/>
      <c r="CT11" s="634" t="s">
        <v>366</v>
      </c>
      <c r="CU11" s="626"/>
      <c r="CV11" s="626"/>
      <c r="CW11" s="626"/>
      <c r="CX11" s="626"/>
      <c r="CY11" s="626"/>
      <c r="CZ11" s="626"/>
      <c r="DA11" s="626"/>
      <c r="DB11" s="626"/>
      <c r="DC11" s="626"/>
      <c r="DD11" s="626"/>
      <c r="DE11" s="626"/>
      <c r="DF11" s="626"/>
      <c r="DG11" s="626"/>
      <c r="DH11" s="634" t="s">
        <v>366</v>
      </c>
      <c r="DI11" s="626"/>
      <c r="DJ11" s="626"/>
      <c r="DK11" s="626"/>
      <c r="DL11" s="626"/>
      <c r="DM11" s="626"/>
      <c r="DN11" s="626"/>
      <c r="DO11" s="626"/>
      <c r="DP11" s="626"/>
      <c r="DQ11" s="626"/>
      <c r="DR11" s="626"/>
      <c r="DS11" s="626"/>
      <c r="DT11" s="626"/>
      <c r="DU11" s="626"/>
      <c r="DV11" s="634" t="s">
        <v>366</v>
      </c>
      <c r="DW11" s="626"/>
      <c r="DX11" s="626"/>
      <c r="DY11" s="626"/>
      <c r="DZ11" s="626"/>
      <c r="EA11" s="626"/>
      <c r="EB11" s="626"/>
      <c r="EC11" s="626"/>
      <c r="ED11" s="626"/>
      <c r="EE11" s="626"/>
      <c r="EF11" s="626"/>
      <c r="EG11" s="626"/>
      <c r="EH11" s="626"/>
      <c r="EI11" s="626"/>
      <c r="EJ11" s="634" t="s">
        <v>366</v>
      </c>
      <c r="EK11" s="626"/>
      <c r="EL11" s="626"/>
      <c r="EM11" s="626"/>
      <c r="EN11" s="626"/>
      <c r="EO11" s="626"/>
      <c r="EP11" s="626"/>
      <c r="EQ11" s="626"/>
      <c r="ER11" s="626"/>
      <c r="ES11" s="626"/>
      <c r="ET11" s="626"/>
      <c r="EU11" s="626"/>
      <c r="EV11" s="626"/>
      <c r="EW11" s="626"/>
      <c r="EX11" s="634" t="s">
        <v>366</v>
      </c>
      <c r="EY11" s="621"/>
      <c r="EZ11" s="621"/>
      <c r="FA11" s="636"/>
      <c r="FB11" s="636"/>
      <c r="FC11" s="636"/>
      <c r="FD11" s="636"/>
      <c r="FE11" s="636"/>
      <c r="FF11" s="636"/>
      <c r="FG11" s="636"/>
      <c r="FH11" s="267"/>
      <c r="FI11" s="267"/>
      <c r="FJ11" s="267"/>
      <c r="FK11" s="267"/>
      <c r="FL11" s="267"/>
    </row>
    <row r="12" spans="7:168" s="213" customFormat="1">
      <c r="G12" s="212"/>
      <c r="H12" s="212"/>
      <c r="L12" s="177"/>
      <c r="M12" s="177"/>
      <c r="N12" s="177"/>
      <c r="O12" s="814"/>
      <c r="P12" s="814"/>
      <c r="Q12" s="814"/>
      <c r="R12" s="814"/>
      <c r="S12" s="814"/>
      <c r="T12" s="814"/>
      <c r="U12" s="814"/>
      <c r="V12" s="814"/>
      <c r="W12" s="814"/>
      <c r="X12" s="814"/>
      <c r="Y12" s="814"/>
      <c r="Z12" s="814"/>
      <c r="AA12" s="814"/>
      <c r="AB12" s="814"/>
      <c r="AC12" s="814" t="s">
        <v>1204</v>
      </c>
      <c r="AD12" s="814"/>
      <c r="AE12" s="814"/>
      <c r="AF12" s="814"/>
      <c r="AG12" s="814"/>
      <c r="AH12" s="814"/>
      <c r="AI12" s="814"/>
      <c r="AJ12" s="814"/>
      <c r="AK12" s="814"/>
      <c r="AL12" s="814"/>
      <c r="AM12" s="814"/>
      <c r="AN12" s="814"/>
      <c r="AO12" s="814"/>
      <c r="AP12" s="814"/>
      <c r="AQ12" s="814" t="s">
        <v>1204</v>
      </c>
      <c r="AR12" s="814"/>
      <c r="AS12" s="814"/>
      <c r="AT12" s="814"/>
      <c r="AU12" s="814"/>
      <c r="AV12" s="814"/>
      <c r="AW12" s="814"/>
      <c r="AX12" s="814"/>
      <c r="AY12" s="814"/>
      <c r="AZ12" s="814"/>
      <c r="BA12" s="814"/>
      <c r="BB12" s="814"/>
      <c r="BC12" s="814"/>
      <c r="BD12" s="814"/>
      <c r="BE12" s="814" t="s">
        <v>1204</v>
      </c>
      <c r="BF12" s="814"/>
      <c r="BG12" s="814"/>
      <c r="BH12" s="814"/>
      <c r="BI12" s="814"/>
      <c r="BJ12" s="814"/>
      <c r="BK12" s="814"/>
      <c r="BL12" s="814"/>
      <c r="BM12" s="814"/>
      <c r="BN12" s="814"/>
      <c r="BO12" s="814"/>
      <c r="BP12" s="814"/>
      <c r="BQ12" s="814"/>
      <c r="BR12" s="814"/>
      <c r="BS12" s="814" t="s">
        <v>1204</v>
      </c>
      <c r="BT12" s="814"/>
      <c r="BU12" s="814"/>
      <c r="BV12" s="814"/>
      <c r="BW12" s="814"/>
      <c r="BX12" s="814"/>
      <c r="BY12" s="814"/>
      <c r="BZ12" s="814"/>
      <c r="CA12" s="814"/>
      <c r="CB12" s="814"/>
      <c r="CC12" s="814"/>
      <c r="CD12" s="814"/>
      <c r="CE12" s="814"/>
      <c r="CF12" s="814"/>
      <c r="CG12" s="814" t="s">
        <v>1204</v>
      </c>
      <c r="CH12" s="814"/>
      <c r="CI12" s="814"/>
      <c r="CJ12" s="814"/>
      <c r="CK12" s="814"/>
      <c r="CL12" s="814"/>
      <c r="CM12" s="814"/>
      <c r="CN12" s="814"/>
      <c r="CO12" s="814"/>
      <c r="CP12" s="814"/>
      <c r="CQ12" s="814"/>
      <c r="CR12" s="814"/>
      <c r="CS12" s="814"/>
      <c r="CT12" s="814"/>
      <c r="CU12" s="814" t="s">
        <v>1204</v>
      </c>
      <c r="CV12" s="814"/>
      <c r="CW12" s="814"/>
      <c r="CX12" s="814"/>
      <c r="CY12" s="814"/>
      <c r="CZ12" s="814"/>
      <c r="DA12" s="814"/>
      <c r="DB12" s="814"/>
      <c r="DC12" s="814"/>
      <c r="DD12" s="814"/>
      <c r="DE12" s="814"/>
      <c r="DF12" s="814"/>
      <c r="DG12" s="814"/>
      <c r="DH12" s="814"/>
      <c r="DI12" s="814" t="s">
        <v>1204</v>
      </c>
      <c r="DJ12" s="814"/>
      <c r="DK12" s="814"/>
      <c r="DL12" s="814"/>
      <c r="DM12" s="814"/>
      <c r="DN12" s="814"/>
      <c r="DO12" s="814"/>
      <c r="DP12" s="814"/>
      <c r="DQ12" s="814"/>
      <c r="DR12" s="814"/>
      <c r="DS12" s="814"/>
      <c r="DT12" s="814"/>
      <c r="DU12" s="814"/>
      <c r="DV12" s="814"/>
      <c r="DW12" s="814" t="s">
        <v>1204</v>
      </c>
      <c r="DX12" s="814"/>
      <c r="DY12" s="814"/>
      <c r="DZ12" s="814"/>
      <c r="EA12" s="814"/>
      <c r="EB12" s="814"/>
      <c r="EC12" s="814"/>
      <c r="ED12" s="814"/>
      <c r="EE12" s="814"/>
      <c r="EF12" s="814"/>
      <c r="EG12" s="814"/>
      <c r="EH12" s="814"/>
      <c r="EI12" s="814"/>
      <c r="EJ12" s="814"/>
      <c r="EK12" s="814" t="s">
        <v>1204</v>
      </c>
      <c r="EL12" s="814"/>
      <c r="EM12" s="814"/>
      <c r="EN12" s="814"/>
      <c r="EO12" s="814"/>
      <c r="EP12" s="814"/>
      <c r="EQ12" s="814"/>
      <c r="ER12" s="814"/>
      <c r="ES12" s="814"/>
      <c r="ET12" s="814"/>
      <c r="EU12" s="814"/>
      <c r="EV12" s="814"/>
      <c r="EW12" s="814"/>
      <c r="EX12" s="814"/>
      <c r="EY12" s="621"/>
      <c r="EZ12" s="621"/>
      <c r="FA12" s="636"/>
      <c r="FB12" s="636"/>
      <c r="FC12" s="636"/>
      <c r="FD12" s="636"/>
      <c r="FE12" s="636"/>
      <c r="FF12" s="636"/>
      <c r="FG12" s="636"/>
      <c r="FH12" s="267"/>
      <c r="FI12" s="267"/>
      <c r="FJ12" s="267"/>
      <c r="FK12" s="267"/>
    </row>
    <row r="13" spans="7:168" ht="15" customHeight="1">
      <c r="J13" s="59"/>
      <c r="K13" s="59"/>
      <c r="L13" s="764" t="s">
        <v>467</v>
      </c>
      <c r="M13" s="764"/>
      <c r="N13" s="764"/>
      <c r="O13" s="764"/>
      <c r="P13" s="764"/>
      <c r="Q13" s="764"/>
      <c r="R13" s="764"/>
      <c r="S13" s="764"/>
      <c r="T13" s="764"/>
      <c r="U13" s="764"/>
      <c r="V13" s="764"/>
      <c r="W13" s="764"/>
      <c r="X13" s="764"/>
      <c r="Y13" s="764"/>
      <c r="Z13" s="764"/>
      <c r="AA13" s="764"/>
      <c r="AB13" s="764"/>
      <c r="AC13" s="764"/>
      <c r="AD13" s="764"/>
      <c r="AE13" s="764"/>
      <c r="AF13" s="764"/>
      <c r="AG13" s="764"/>
      <c r="AH13" s="764"/>
      <c r="AI13" s="764"/>
      <c r="AJ13" s="764"/>
      <c r="AK13" s="764"/>
      <c r="AL13" s="764"/>
      <c r="AM13" s="764"/>
      <c r="AN13" s="764"/>
      <c r="AO13" s="764"/>
      <c r="AP13" s="764"/>
      <c r="AQ13" s="764"/>
      <c r="AR13" s="764"/>
      <c r="AS13" s="764"/>
      <c r="AT13" s="764"/>
      <c r="AU13" s="764"/>
      <c r="AV13" s="764"/>
      <c r="AW13" s="764"/>
      <c r="AX13" s="764"/>
      <c r="AY13" s="764"/>
      <c r="AZ13" s="764"/>
      <c r="BA13" s="764"/>
      <c r="BB13" s="764"/>
      <c r="BC13" s="764"/>
      <c r="BD13" s="764"/>
      <c r="BE13" s="764"/>
      <c r="BF13" s="764"/>
      <c r="BG13" s="764"/>
      <c r="BH13" s="764"/>
      <c r="BI13" s="764"/>
      <c r="BJ13" s="764"/>
      <c r="BK13" s="764"/>
      <c r="BL13" s="764"/>
      <c r="BM13" s="764"/>
      <c r="BN13" s="764"/>
      <c r="BO13" s="764"/>
      <c r="BP13" s="764"/>
      <c r="BQ13" s="764"/>
      <c r="BR13" s="764"/>
      <c r="BS13" s="764"/>
      <c r="BT13" s="764"/>
      <c r="BU13" s="764"/>
      <c r="BV13" s="764"/>
      <c r="BW13" s="764"/>
      <c r="BX13" s="764"/>
      <c r="BY13" s="764"/>
      <c r="BZ13" s="764"/>
      <c r="CA13" s="764"/>
      <c r="CB13" s="764"/>
      <c r="CC13" s="764"/>
      <c r="CD13" s="764"/>
      <c r="CE13" s="764"/>
      <c r="CF13" s="764"/>
      <c r="CG13" s="764"/>
      <c r="CH13" s="764"/>
      <c r="CI13" s="764"/>
      <c r="CJ13" s="764"/>
      <c r="CK13" s="764"/>
      <c r="CL13" s="764"/>
      <c r="CM13" s="764"/>
      <c r="CN13" s="764"/>
      <c r="CO13" s="764"/>
      <c r="CP13" s="764"/>
      <c r="CQ13" s="764"/>
      <c r="CR13" s="764"/>
      <c r="CS13" s="764"/>
      <c r="CT13" s="764"/>
      <c r="CU13" s="764"/>
      <c r="CV13" s="764"/>
      <c r="CW13" s="764"/>
      <c r="CX13" s="764"/>
      <c r="CY13" s="764"/>
      <c r="CZ13" s="764"/>
      <c r="DA13" s="764"/>
      <c r="DB13" s="764"/>
      <c r="DC13" s="764"/>
      <c r="DD13" s="764"/>
      <c r="DE13" s="764"/>
      <c r="DF13" s="764"/>
      <c r="DG13" s="764"/>
      <c r="DH13" s="764"/>
      <c r="DI13" s="764"/>
      <c r="DJ13" s="764"/>
      <c r="DK13" s="764"/>
      <c r="DL13" s="764"/>
      <c r="DM13" s="764"/>
      <c r="DN13" s="764"/>
      <c r="DO13" s="764"/>
      <c r="DP13" s="764"/>
      <c r="DQ13" s="764"/>
      <c r="DR13" s="764"/>
      <c r="DS13" s="764"/>
      <c r="DT13" s="764"/>
      <c r="DU13" s="764"/>
      <c r="DV13" s="764"/>
      <c r="DW13" s="764"/>
      <c r="DX13" s="764"/>
      <c r="DY13" s="764"/>
      <c r="DZ13" s="764"/>
      <c r="EA13" s="764"/>
      <c r="EB13" s="764"/>
      <c r="EC13" s="764"/>
      <c r="ED13" s="764"/>
      <c r="EE13" s="764"/>
      <c r="EF13" s="764"/>
      <c r="EG13" s="764"/>
      <c r="EH13" s="764"/>
      <c r="EI13" s="764"/>
      <c r="EJ13" s="764"/>
      <c r="EK13" s="764"/>
      <c r="EL13" s="764"/>
      <c r="EM13" s="764"/>
      <c r="EN13" s="764"/>
      <c r="EO13" s="764"/>
      <c r="EP13" s="764"/>
      <c r="EQ13" s="764"/>
      <c r="ER13" s="764"/>
      <c r="ES13" s="764"/>
      <c r="ET13" s="764"/>
      <c r="EU13" s="764"/>
      <c r="EV13" s="764"/>
      <c r="EW13" s="764"/>
      <c r="EX13" s="764"/>
      <c r="EY13" s="764"/>
      <c r="EZ13" s="764" t="s">
        <v>468</v>
      </c>
      <c r="FL13" s="35"/>
    </row>
    <row r="14" spans="7:168" ht="15" customHeight="1">
      <c r="J14" s="59"/>
      <c r="K14" s="59"/>
      <c r="L14" s="764" t="s">
        <v>90</v>
      </c>
      <c r="M14" s="764" t="s">
        <v>395</v>
      </c>
      <c r="N14" s="764"/>
      <c r="O14" s="835" t="s">
        <v>486</v>
      </c>
      <c r="P14" s="835"/>
      <c r="Q14" s="835"/>
      <c r="R14" s="835"/>
      <c r="S14" s="835"/>
      <c r="T14" s="835"/>
      <c r="U14" s="835"/>
      <c r="V14" s="835"/>
      <c r="W14" s="835"/>
      <c r="X14" s="835"/>
      <c r="Y14" s="835"/>
      <c r="Z14" s="835"/>
      <c r="AA14" s="835"/>
      <c r="AB14" s="764" t="s">
        <v>328</v>
      </c>
      <c r="AC14" s="835" t="s">
        <v>486</v>
      </c>
      <c r="AD14" s="835"/>
      <c r="AE14" s="835"/>
      <c r="AF14" s="835"/>
      <c r="AG14" s="835"/>
      <c r="AH14" s="835"/>
      <c r="AI14" s="835"/>
      <c r="AJ14" s="835"/>
      <c r="AK14" s="835"/>
      <c r="AL14" s="835"/>
      <c r="AM14" s="835"/>
      <c r="AN14" s="835"/>
      <c r="AO14" s="835"/>
      <c r="AP14" s="764" t="s">
        <v>328</v>
      </c>
      <c r="AQ14" s="835" t="s">
        <v>486</v>
      </c>
      <c r="AR14" s="835"/>
      <c r="AS14" s="835"/>
      <c r="AT14" s="835"/>
      <c r="AU14" s="835"/>
      <c r="AV14" s="835"/>
      <c r="AW14" s="835"/>
      <c r="AX14" s="835"/>
      <c r="AY14" s="835"/>
      <c r="AZ14" s="835"/>
      <c r="BA14" s="835"/>
      <c r="BB14" s="835"/>
      <c r="BC14" s="835"/>
      <c r="BD14" s="764" t="s">
        <v>328</v>
      </c>
      <c r="BE14" s="835" t="s">
        <v>486</v>
      </c>
      <c r="BF14" s="835"/>
      <c r="BG14" s="835"/>
      <c r="BH14" s="835"/>
      <c r="BI14" s="835"/>
      <c r="BJ14" s="835"/>
      <c r="BK14" s="835"/>
      <c r="BL14" s="835"/>
      <c r="BM14" s="835"/>
      <c r="BN14" s="835"/>
      <c r="BO14" s="835"/>
      <c r="BP14" s="835"/>
      <c r="BQ14" s="835"/>
      <c r="BR14" s="764" t="s">
        <v>328</v>
      </c>
      <c r="BS14" s="835" t="s">
        <v>486</v>
      </c>
      <c r="BT14" s="835"/>
      <c r="BU14" s="835"/>
      <c r="BV14" s="835"/>
      <c r="BW14" s="835"/>
      <c r="BX14" s="835"/>
      <c r="BY14" s="835"/>
      <c r="BZ14" s="835"/>
      <c r="CA14" s="835"/>
      <c r="CB14" s="835"/>
      <c r="CC14" s="835"/>
      <c r="CD14" s="835"/>
      <c r="CE14" s="835"/>
      <c r="CF14" s="764" t="s">
        <v>328</v>
      </c>
      <c r="CG14" s="835" t="s">
        <v>486</v>
      </c>
      <c r="CH14" s="835"/>
      <c r="CI14" s="835"/>
      <c r="CJ14" s="835"/>
      <c r="CK14" s="835"/>
      <c r="CL14" s="835"/>
      <c r="CM14" s="835"/>
      <c r="CN14" s="835"/>
      <c r="CO14" s="835"/>
      <c r="CP14" s="835"/>
      <c r="CQ14" s="835"/>
      <c r="CR14" s="835"/>
      <c r="CS14" s="835"/>
      <c r="CT14" s="764" t="s">
        <v>328</v>
      </c>
      <c r="CU14" s="835" t="s">
        <v>486</v>
      </c>
      <c r="CV14" s="835"/>
      <c r="CW14" s="835"/>
      <c r="CX14" s="835"/>
      <c r="CY14" s="835"/>
      <c r="CZ14" s="835"/>
      <c r="DA14" s="835"/>
      <c r="DB14" s="835"/>
      <c r="DC14" s="835"/>
      <c r="DD14" s="835"/>
      <c r="DE14" s="835"/>
      <c r="DF14" s="835"/>
      <c r="DG14" s="835"/>
      <c r="DH14" s="764" t="s">
        <v>328</v>
      </c>
      <c r="DI14" s="835" t="s">
        <v>486</v>
      </c>
      <c r="DJ14" s="835"/>
      <c r="DK14" s="835"/>
      <c r="DL14" s="835"/>
      <c r="DM14" s="835"/>
      <c r="DN14" s="835"/>
      <c r="DO14" s="835"/>
      <c r="DP14" s="835"/>
      <c r="DQ14" s="835"/>
      <c r="DR14" s="835"/>
      <c r="DS14" s="835"/>
      <c r="DT14" s="835"/>
      <c r="DU14" s="835"/>
      <c r="DV14" s="764" t="s">
        <v>328</v>
      </c>
      <c r="DW14" s="835" t="s">
        <v>486</v>
      </c>
      <c r="DX14" s="835"/>
      <c r="DY14" s="835"/>
      <c r="DZ14" s="835"/>
      <c r="EA14" s="835"/>
      <c r="EB14" s="835"/>
      <c r="EC14" s="835"/>
      <c r="ED14" s="835"/>
      <c r="EE14" s="835"/>
      <c r="EF14" s="835"/>
      <c r="EG14" s="835"/>
      <c r="EH14" s="835"/>
      <c r="EI14" s="835"/>
      <c r="EJ14" s="764" t="s">
        <v>328</v>
      </c>
      <c r="EK14" s="835" t="s">
        <v>486</v>
      </c>
      <c r="EL14" s="835"/>
      <c r="EM14" s="835"/>
      <c r="EN14" s="835"/>
      <c r="EO14" s="835"/>
      <c r="EP14" s="835"/>
      <c r="EQ14" s="835"/>
      <c r="ER14" s="835"/>
      <c r="ES14" s="835"/>
      <c r="ET14" s="835"/>
      <c r="EU14" s="835"/>
      <c r="EV14" s="835"/>
      <c r="EW14" s="835"/>
      <c r="EX14" s="764" t="s">
        <v>328</v>
      </c>
      <c r="EY14" s="831" t="s">
        <v>262</v>
      </c>
      <c r="EZ14" s="764"/>
      <c r="FL14" s="35"/>
    </row>
    <row r="15" spans="7:168" ht="14.25" customHeight="1">
      <c r="J15" s="59"/>
      <c r="K15" s="59"/>
      <c r="L15" s="764"/>
      <c r="M15" s="764"/>
      <c r="N15" s="764"/>
      <c r="O15" s="620"/>
      <c r="P15" s="660" t="s">
        <v>487</v>
      </c>
      <c r="Q15" s="827" t="s">
        <v>659</v>
      </c>
      <c r="R15" s="827"/>
      <c r="S15" s="827" t="s">
        <v>648</v>
      </c>
      <c r="T15" s="827"/>
      <c r="U15" s="841" t="s">
        <v>654</v>
      </c>
      <c r="V15" s="842"/>
      <c r="W15" s="842"/>
      <c r="X15" s="384"/>
      <c r="Y15" s="797" t="s">
        <v>488</v>
      </c>
      <c r="Z15" s="797"/>
      <c r="AA15" s="797"/>
      <c r="AB15" s="764"/>
      <c r="AC15" s="730"/>
      <c r="AD15" s="730" t="s">
        <v>487</v>
      </c>
      <c r="AE15" s="827" t="s">
        <v>659</v>
      </c>
      <c r="AF15" s="827"/>
      <c r="AG15" s="827" t="s">
        <v>648</v>
      </c>
      <c r="AH15" s="827"/>
      <c r="AI15" s="841" t="s">
        <v>654</v>
      </c>
      <c r="AJ15" s="842"/>
      <c r="AK15" s="842"/>
      <c r="AL15" s="384"/>
      <c r="AM15" s="797" t="s">
        <v>488</v>
      </c>
      <c r="AN15" s="797"/>
      <c r="AO15" s="797"/>
      <c r="AP15" s="764"/>
      <c r="AQ15" s="730"/>
      <c r="AR15" s="730" t="s">
        <v>487</v>
      </c>
      <c r="AS15" s="827" t="s">
        <v>659</v>
      </c>
      <c r="AT15" s="827"/>
      <c r="AU15" s="827" t="s">
        <v>648</v>
      </c>
      <c r="AV15" s="827"/>
      <c r="AW15" s="841" t="s">
        <v>654</v>
      </c>
      <c r="AX15" s="842"/>
      <c r="AY15" s="842"/>
      <c r="AZ15" s="384"/>
      <c r="BA15" s="797" t="s">
        <v>488</v>
      </c>
      <c r="BB15" s="797"/>
      <c r="BC15" s="797"/>
      <c r="BD15" s="764"/>
      <c r="BE15" s="730"/>
      <c r="BF15" s="730" t="s">
        <v>487</v>
      </c>
      <c r="BG15" s="827" t="s">
        <v>659</v>
      </c>
      <c r="BH15" s="827"/>
      <c r="BI15" s="827" t="s">
        <v>648</v>
      </c>
      <c r="BJ15" s="827"/>
      <c r="BK15" s="841" t="s">
        <v>654</v>
      </c>
      <c r="BL15" s="842"/>
      <c r="BM15" s="842"/>
      <c r="BN15" s="384"/>
      <c r="BO15" s="797" t="s">
        <v>488</v>
      </c>
      <c r="BP15" s="797"/>
      <c r="BQ15" s="797"/>
      <c r="BR15" s="764"/>
      <c r="BS15" s="730"/>
      <c r="BT15" s="730" t="s">
        <v>487</v>
      </c>
      <c r="BU15" s="827" t="s">
        <v>659</v>
      </c>
      <c r="BV15" s="827"/>
      <c r="BW15" s="827" t="s">
        <v>648</v>
      </c>
      <c r="BX15" s="827"/>
      <c r="BY15" s="841" t="s">
        <v>654</v>
      </c>
      <c r="BZ15" s="842"/>
      <c r="CA15" s="842"/>
      <c r="CB15" s="384"/>
      <c r="CC15" s="797" t="s">
        <v>488</v>
      </c>
      <c r="CD15" s="797"/>
      <c r="CE15" s="797"/>
      <c r="CF15" s="764"/>
      <c r="CG15" s="730"/>
      <c r="CH15" s="730" t="s">
        <v>487</v>
      </c>
      <c r="CI15" s="827" t="s">
        <v>659</v>
      </c>
      <c r="CJ15" s="827"/>
      <c r="CK15" s="827" t="s">
        <v>648</v>
      </c>
      <c r="CL15" s="827"/>
      <c r="CM15" s="841" t="s">
        <v>654</v>
      </c>
      <c r="CN15" s="842"/>
      <c r="CO15" s="842"/>
      <c r="CP15" s="384"/>
      <c r="CQ15" s="797" t="s">
        <v>488</v>
      </c>
      <c r="CR15" s="797"/>
      <c r="CS15" s="797"/>
      <c r="CT15" s="764"/>
      <c r="CU15" s="730"/>
      <c r="CV15" s="730" t="s">
        <v>487</v>
      </c>
      <c r="CW15" s="827" t="s">
        <v>659</v>
      </c>
      <c r="CX15" s="827"/>
      <c r="CY15" s="827" t="s">
        <v>648</v>
      </c>
      <c r="CZ15" s="827"/>
      <c r="DA15" s="841" t="s">
        <v>654</v>
      </c>
      <c r="DB15" s="842"/>
      <c r="DC15" s="842"/>
      <c r="DD15" s="384"/>
      <c r="DE15" s="797" t="s">
        <v>488</v>
      </c>
      <c r="DF15" s="797"/>
      <c r="DG15" s="797"/>
      <c r="DH15" s="764"/>
      <c r="DI15" s="730"/>
      <c r="DJ15" s="730" t="s">
        <v>487</v>
      </c>
      <c r="DK15" s="827" t="s">
        <v>659</v>
      </c>
      <c r="DL15" s="827"/>
      <c r="DM15" s="827" t="s">
        <v>648</v>
      </c>
      <c r="DN15" s="827"/>
      <c r="DO15" s="841" t="s">
        <v>654</v>
      </c>
      <c r="DP15" s="842"/>
      <c r="DQ15" s="842"/>
      <c r="DR15" s="384"/>
      <c r="DS15" s="797" t="s">
        <v>488</v>
      </c>
      <c r="DT15" s="797"/>
      <c r="DU15" s="797"/>
      <c r="DV15" s="764"/>
      <c r="DW15" s="730"/>
      <c r="DX15" s="730" t="s">
        <v>487</v>
      </c>
      <c r="DY15" s="827" t="s">
        <v>659</v>
      </c>
      <c r="DZ15" s="827"/>
      <c r="EA15" s="827" t="s">
        <v>648</v>
      </c>
      <c r="EB15" s="827"/>
      <c r="EC15" s="841" t="s">
        <v>654</v>
      </c>
      <c r="ED15" s="842"/>
      <c r="EE15" s="842"/>
      <c r="EF15" s="384"/>
      <c r="EG15" s="797" t="s">
        <v>488</v>
      </c>
      <c r="EH15" s="797"/>
      <c r="EI15" s="797"/>
      <c r="EJ15" s="764"/>
      <c r="EK15" s="730"/>
      <c r="EL15" s="730" t="s">
        <v>487</v>
      </c>
      <c r="EM15" s="827" t="s">
        <v>659</v>
      </c>
      <c r="EN15" s="827"/>
      <c r="EO15" s="827" t="s">
        <v>648</v>
      </c>
      <c r="EP15" s="827"/>
      <c r="EQ15" s="841" t="s">
        <v>654</v>
      </c>
      <c r="ER15" s="842"/>
      <c r="ES15" s="842"/>
      <c r="ET15" s="384"/>
      <c r="EU15" s="797" t="s">
        <v>488</v>
      </c>
      <c r="EV15" s="797"/>
      <c r="EW15" s="797"/>
      <c r="EX15" s="764"/>
      <c r="EY15" s="831"/>
      <c r="EZ15" s="764"/>
      <c r="FL15" s="35"/>
    </row>
    <row r="16" spans="7:168" ht="33.75" customHeight="1">
      <c r="J16" s="59"/>
      <c r="K16" s="59"/>
      <c r="L16" s="764"/>
      <c r="M16" s="764"/>
      <c r="N16" s="764"/>
      <c r="O16" s="564"/>
      <c r="P16" s="661" t="s">
        <v>489</v>
      </c>
      <c r="Q16" s="384" t="s">
        <v>678</v>
      </c>
      <c r="R16" s="384" t="s">
        <v>653</v>
      </c>
      <c r="S16" s="384" t="s">
        <v>649</v>
      </c>
      <c r="T16" s="384" t="s">
        <v>650</v>
      </c>
      <c r="U16" s="384" t="s">
        <v>651</v>
      </c>
      <c r="V16" s="384" t="s">
        <v>652</v>
      </c>
      <c r="W16" s="384" t="s">
        <v>653</v>
      </c>
      <c r="X16" s="384"/>
      <c r="Y16" s="565" t="s">
        <v>261</v>
      </c>
      <c r="Z16" s="828" t="s">
        <v>260</v>
      </c>
      <c r="AA16" s="828"/>
      <c r="AB16" s="764"/>
      <c r="AC16" s="736"/>
      <c r="AD16" s="736" t="s">
        <v>489</v>
      </c>
      <c r="AE16" s="384" t="s">
        <v>678</v>
      </c>
      <c r="AF16" s="384" t="s">
        <v>653</v>
      </c>
      <c r="AG16" s="384" t="s">
        <v>649</v>
      </c>
      <c r="AH16" s="384" t="s">
        <v>650</v>
      </c>
      <c r="AI16" s="384" t="s">
        <v>651</v>
      </c>
      <c r="AJ16" s="384" t="s">
        <v>652</v>
      </c>
      <c r="AK16" s="384" t="s">
        <v>653</v>
      </c>
      <c r="AL16" s="384"/>
      <c r="AM16" s="737" t="s">
        <v>261</v>
      </c>
      <c r="AN16" s="828" t="s">
        <v>260</v>
      </c>
      <c r="AO16" s="828"/>
      <c r="AP16" s="764"/>
      <c r="AQ16" s="736"/>
      <c r="AR16" s="736" t="s">
        <v>489</v>
      </c>
      <c r="AS16" s="384" t="s">
        <v>678</v>
      </c>
      <c r="AT16" s="384" t="s">
        <v>653</v>
      </c>
      <c r="AU16" s="384" t="s">
        <v>649</v>
      </c>
      <c r="AV16" s="384" t="s">
        <v>650</v>
      </c>
      <c r="AW16" s="384" t="s">
        <v>651</v>
      </c>
      <c r="AX16" s="384" t="s">
        <v>652</v>
      </c>
      <c r="AY16" s="384" t="s">
        <v>653</v>
      </c>
      <c r="AZ16" s="384"/>
      <c r="BA16" s="737" t="s">
        <v>261</v>
      </c>
      <c r="BB16" s="828" t="s">
        <v>260</v>
      </c>
      <c r="BC16" s="828"/>
      <c r="BD16" s="764"/>
      <c r="BE16" s="736"/>
      <c r="BF16" s="736" t="s">
        <v>489</v>
      </c>
      <c r="BG16" s="384" t="s">
        <v>678</v>
      </c>
      <c r="BH16" s="384" t="s">
        <v>653</v>
      </c>
      <c r="BI16" s="384" t="s">
        <v>649</v>
      </c>
      <c r="BJ16" s="384" t="s">
        <v>650</v>
      </c>
      <c r="BK16" s="384" t="s">
        <v>651</v>
      </c>
      <c r="BL16" s="384" t="s">
        <v>652</v>
      </c>
      <c r="BM16" s="384" t="s">
        <v>653</v>
      </c>
      <c r="BN16" s="384"/>
      <c r="BO16" s="737" t="s">
        <v>261</v>
      </c>
      <c r="BP16" s="828" t="s">
        <v>260</v>
      </c>
      <c r="BQ16" s="828"/>
      <c r="BR16" s="764"/>
      <c r="BS16" s="736"/>
      <c r="BT16" s="736" t="s">
        <v>489</v>
      </c>
      <c r="BU16" s="384" t="s">
        <v>678</v>
      </c>
      <c r="BV16" s="384" t="s">
        <v>653</v>
      </c>
      <c r="BW16" s="384" t="s">
        <v>649</v>
      </c>
      <c r="BX16" s="384" t="s">
        <v>650</v>
      </c>
      <c r="BY16" s="384" t="s">
        <v>651</v>
      </c>
      <c r="BZ16" s="384" t="s">
        <v>652</v>
      </c>
      <c r="CA16" s="384" t="s">
        <v>653</v>
      </c>
      <c r="CB16" s="384"/>
      <c r="CC16" s="737" t="s">
        <v>261</v>
      </c>
      <c r="CD16" s="828" t="s">
        <v>260</v>
      </c>
      <c r="CE16" s="828"/>
      <c r="CF16" s="764"/>
      <c r="CG16" s="736"/>
      <c r="CH16" s="736" t="s">
        <v>489</v>
      </c>
      <c r="CI16" s="384" t="s">
        <v>678</v>
      </c>
      <c r="CJ16" s="384" t="s">
        <v>653</v>
      </c>
      <c r="CK16" s="384" t="s">
        <v>649</v>
      </c>
      <c r="CL16" s="384" t="s">
        <v>650</v>
      </c>
      <c r="CM16" s="384" t="s">
        <v>651</v>
      </c>
      <c r="CN16" s="384" t="s">
        <v>652</v>
      </c>
      <c r="CO16" s="384" t="s">
        <v>653</v>
      </c>
      <c r="CP16" s="384"/>
      <c r="CQ16" s="737" t="s">
        <v>261</v>
      </c>
      <c r="CR16" s="828" t="s">
        <v>260</v>
      </c>
      <c r="CS16" s="828"/>
      <c r="CT16" s="764"/>
      <c r="CU16" s="736"/>
      <c r="CV16" s="736" t="s">
        <v>489</v>
      </c>
      <c r="CW16" s="384" t="s">
        <v>678</v>
      </c>
      <c r="CX16" s="384" t="s">
        <v>653</v>
      </c>
      <c r="CY16" s="384" t="s">
        <v>649</v>
      </c>
      <c r="CZ16" s="384" t="s">
        <v>650</v>
      </c>
      <c r="DA16" s="384" t="s">
        <v>651</v>
      </c>
      <c r="DB16" s="384" t="s">
        <v>652</v>
      </c>
      <c r="DC16" s="384" t="s">
        <v>653</v>
      </c>
      <c r="DD16" s="384"/>
      <c r="DE16" s="737" t="s">
        <v>261</v>
      </c>
      <c r="DF16" s="828" t="s">
        <v>260</v>
      </c>
      <c r="DG16" s="828"/>
      <c r="DH16" s="764"/>
      <c r="DI16" s="736"/>
      <c r="DJ16" s="736" t="s">
        <v>489</v>
      </c>
      <c r="DK16" s="384" t="s">
        <v>678</v>
      </c>
      <c r="DL16" s="384" t="s">
        <v>653</v>
      </c>
      <c r="DM16" s="384" t="s">
        <v>649</v>
      </c>
      <c r="DN16" s="384" t="s">
        <v>650</v>
      </c>
      <c r="DO16" s="384" t="s">
        <v>651</v>
      </c>
      <c r="DP16" s="384" t="s">
        <v>652</v>
      </c>
      <c r="DQ16" s="384" t="s">
        <v>653</v>
      </c>
      <c r="DR16" s="384"/>
      <c r="DS16" s="737" t="s">
        <v>261</v>
      </c>
      <c r="DT16" s="828" t="s">
        <v>260</v>
      </c>
      <c r="DU16" s="828"/>
      <c r="DV16" s="764"/>
      <c r="DW16" s="736"/>
      <c r="DX16" s="736" t="s">
        <v>489</v>
      </c>
      <c r="DY16" s="384" t="s">
        <v>678</v>
      </c>
      <c r="DZ16" s="384" t="s">
        <v>653</v>
      </c>
      <c r="EA16" s="384" t="s">
        <v>649</v>
      </c>
      <c r="EB16" s="384" t="s">
        <v>650</v>
      </c>
      <c r="EC16" s="384" t="s">
        <v>651</v>
      </c>
      <c r="ED16" s="384" t="s">
        <v>652</v>
      </c>
      <c r="EE16" s="384" t="s">
        <v>653</v>
      </c>
      <c r="EF16" s="384"/>
      <c r="EG16" s="737" t="s">
        <v>261</v>
      </c>
      <c r="EH16" s="828" t="s">
        <v>260</v>
      </c>
      <c r="EI16" s="828"/>
      <c r="EJ16" s="764"/>
      <c r="EK16" s="736"/>
      <c r="EL16" s="736" t="s">
        <v>489</v>
      </c>
      <c r="EM16" s="384" t="s">
        <v>678</v>
      </c>
      <c r="EN16" s="384" t="s">
        <v>653</v>
      </c>
      <c r="EO16" s="384" t="s">
        <v>649</v>
      </c>
      <c r="EP16" s="384" t="s">
        <v>650</v>
      </c>
      <c r="EQ16" s="384" t="s">
        <v>651</v>
      </c>
      <c r="ER16" s="384" t="s">
        <v>652</v>
      </c>
      <c r="ES16" s="384" t="s">
        <v>653</v>
      </c>
      <c r="ET16" s="384"/>
      <c r="EU16" s="737" t="s">
        <v>261</v>
      </c>
      <c r="EV16" s="828" t="s">
        <v>260</v>
      </c>
      <c r="EW16" s="828"/>
      <c r="EX16" s="764"/>
      <c r="EY16" s="831"/>
      <c r="EZ16" s="764"/>
      <c r="FL16" s="35"/>
    </row>
    <row r="17" spans="1:168" ht="12" customHeight="1">
      <c r="J17" s="59"/>
      <c r="K17" s="207">
        <v>1</v>
      </c>
      <c r="L17" s="657" t="s">
        <v>91</v>
      </c>
      <c r="M17" s="657" t="s">
        <v>50</v>
      </c>
      <c r="N17" s="694" t="str">
        <f ca="1">OFFSET(N17,0,-1)</f>
        <v>2</v>
      </c>
      <c r="O17" s="694" t="str">
        <f ca="1">OFFSET(O17,0,-1)</f>
        <v>2</v>
      </c>
      <c r="P17" s="662">
        <f t="shared" ref="P17:Z17" ca="1" si="0">OFFSET(P17,0,-1)+1</f>
        <v>3</v>
      </c>
      <c r="Q17" s="658">
        <f t="shared" ca="1" si="0"/>
        <v>4</v>
      </c>
      <c r="R17" s="658">
        <f t="shared" ca="1" si="0"/>
        <v>5</v>
      </c>
      <c r="S17" s="658">
        <f t="shared" ca="1" si="0"/>
        <v>6</v>
      </c>
      <c r="T17" s="658">
        <f t="shared" ca="1" si="0"/>
        <v>7</v>
      </c>
      <c r="U17" s="658">
        <f t="shared" ca="1" si="0"/>
        <v>8</v>
      </c>
      <c r="V17" s="658">
        <f t="shared" ca="1" si="0"/>
        <v>9</v>
      </c>
      <c r="W17" s="662">
        <f t="shared" ca="1" si="0"/>
        <v>10</v>
      </c>
      <c r="X17" s="694">
        <f ca="1">OFFSET(X17,0,-1)</f>
        <v>10</v>
      </c>
      <c r="Y17" s="658">
        <f t="shared" ca="1" si="0"/>
        <v>11</v>
      </c>
      <c r="Z17" s="840">
        <f t="shared" ca="1" si="0"/>
        <v>12</v>
      </c>
      <c r="AA17" s="840"/>
      <c r="AB17" s="658">
        <f ca="1">OFFSET(AB17,0,-2)+1</f>
        <v>13</v>
      </c>
      <c r="AC17" s="694">
        <f ca="1">OFFSET(AC17,0,-1)</f>
        <v>13</v>
      </c>
      <c r="AD17" s="739">
        <f t="shared" ref="AD17:AN17" ca="1" si="1">OFFSET(AD17,0,-1)+1</f>
        <v>14</v>
      </c>
      <c r="AE17" s="739">
        <f t="shared" ca="1" si="1"/>
        <v>15</v>
      </c>
      <c r="AF17" s="739">
        <f t="shared" ca="1" si="1"/>
        <v>16</v>
      </c>
      <c r="AG17" s="739">
        <f t="shared" ca="1" si="1"/>
        <v>17</v>
      </c>
      <c r="AH17" s="739">
        <f t="shared" ca="1" si="1"/>
        <v>18</v>
      </c>
      <c r="AI17" s="739">
        <f t="shared" ca="1" si="1"/>
        <v>19</v>
      </c>
      <c r="AJ17" s="739">
        <f t="shared" ca="1" si="1"/>
        <v>20</v>
      </c>
      <c r="AK17" s="739">
        <f t="shared" ca="1" si="1"/>
        <v>21</v>
      </c>
      <c r="AL17" s="694">
        <f ca="1">OFFSET(AL17,0,-1)</f>
        <v>21</v>
      </c>
      <c r="AM17" s="739">
        <f t="shared" ca="1" si="1"/>
        <v>22</v>
      </c>
      <c r="AN17" s="840">
        <f t="shared" ca="1" si="1"/>
        <v>23</v>
      </c>
      <c r="AO17" s="840"/>
      <c r="AP17" s="739">
        <f ca="1">OFFSET(AP17,0,-2)+1</f>
        <v>24</v>
      </c>
      <c r="AQ17" s="694">
        <f ca="1">OFFSET(AQ17,0,-1)</f>
        <v>24</v>
      </c>
      <c r="AR17" s="739">
        <f t="shared" ref="AR17:BB17" ca="1" si="2">OFFSET(AR17,0,-1)+1</f>
        <v>25</v>
      </c>
      <c r="AS17" s="739">
        <f t="shared" ca="1" si="2"/>
        <v>26</v>
      </c>
      <c r="AT17" s="739">
        <f t="shared" ca="1" si="2"/>
        <v>27</v>
      </c>
      <c r="AU17" s="739">
        <f t="shared" ca="1" si="2"/>
        <v>28</v>
      </c>
      <c r="AV17" s="739">
        <f t="shared" ca="1" si="2"/>
        <v>29</v>
      </c>
      <c r="AW17" s="739">
        <f t="shared" ca="1" si="2"/>
        <v>30</v>
      </c>
      <c r="AX17" s="739">
        <f t="shared" ca="1" si="2"/>
        <v>31</v>
      </c>
      <c r="AY17" s="739">
        <f t="shared" ca="1" si="2"/>
        <v>32</v>
      </c>
      <c r="AZ17" s="694">
        <f ca="1">OFFSET(AZ17,0,-1)</f>
        <v>32</v>
      </c>
      <c r="BA17" s="739">
        <f t="shared" ca="1" si="2"/>
        <v>33</v>
      </c>
      <c r="BB17" s="840">
        <f t="shared" ca="1" si="2"/>
        <v>34</v>
      </c>
      <c r="BC17" s="840"/>
      <c r="BD17" s="739">
        <f ca="1">OFFSET(BD17,0,-2)+1</f>
        <v>35</v>
      </c>
      <c r="BE17" s="694">
        <f ca="1">OFFSET(BE17,0,-1)</f>
        <v>35</v>
      </c>
      <c r="BF17" s="739">
        <f t="shared" ref="BF17:BP17" ca="1" si="3">OFFSET(BF17,0,-1)+1</f>
        <v>36</v>
      </c>
      <c r="BG17" s="739">
        <f t="shared" ca="1" si="3"/>
        <v>37</v>
      </c>
      <c r="BH17" s="739">
        <f t="shared" ca="1" si="3"/>
        <v>38</v>
      </c>
      <c r="BI17" s="739">
        <f t="shared" ca="1" si="3"/>
        <v>39</v>
      </c>
      <c r="BJ17" s="739">
        <f t="shared" ca="1" si="3"/>
        <v>40</v>
      </c>
      <c r="BK17" s="739">
        <f t="shared" ca="1" si="3"/>
        <v>41</v>
      </c>
      <c r="BL17" s="739">
        <f t="shared" ca="1" si="3"/>
        <v>42</v>
      </c>
      <c r="BM17" s="739">
        <f t="shared" ca="1" si="3"/>
        <v>43</v>
      </c>
      <c r="BN17" s="694">
        <f ca="1">OFFSET(BN17,0,-1)</f>
        <v>43</v>
      </c>
      <c r="BO17" s="739">
        <f t="shared" ca="1" si="3"/>
        <v>44</v>
      </c>
      <c r="BP17" s="840">
        <f t="shared" ca="1" si="3"/>
        <v>45</v>
      </c>
      <c r="BQ17" s="840"/>
      <c r="BR17" s="739">
        <f ca="1">OFFSET(BR17,0,-2)+1</f>
        <v>46</v>
      </c>
      <c r="BS17" s="694">
        <f ca="1">OFFSET(BS17,0,-1)</f>
        <v>46</v>
      </c>
      <c r="BT17" s="739">
        <f t="shared" ref="BT17:CD17" ca="1" si="4">OFFSET(BT17,0,-1)+1</f>
        <v>47</v>
      </c>
      <c r="BU17" s="739">
        <f t="shared" ca="1" si="4"/>
        <v>48</v>
      </c>
      <c r="BV17" s="739">
        <f t="shared" ca="1" si="4"/>
        <v>49</v>
      </c>
      <c r="BW17" s="739">
        <f t="shared" ca="1" si="4"/>
        <v>50</v>
      </c>
      <c r="BX17" s="739">
        <f t="shared" ca="1" si="4"/>
        <v>51</v>
      </c>
      <c r="BY17" s="739">
        <f t="shared" ca="1" si="4"/>
        <v>52</v>
      </c>
      <c r="BZ17" s="739">
        <f t="shared" ca="1" si="4"/>
        <v>53</v>
      </c>
      <c r="CA17" s="739">
        <f t="shared" ca="1" si="4"/>
        <v>54</v>
      </c>
      <c r="CB17" s="694">
        <f ca="1">OFFSET(CB17,0,-1)</f>
        <v>54</v>
      </c>
      <c r="CC17" s="739">
        <f t="shared" ca="1" si="4"/>
        <v>55</v>
      </c>
      <c r="CD17" s="840">
        <f t="shared" ca="1" si="4"/>
        <v>56</v>
      </c>
      <c r="CE17" s="840"/>
      <c r="CF17" s="739">
        <f ca="1">OFFSET(CF17,0,-2)+1</f>
        <v>57</v>
      </c>
      <c r="CG17" s="694">
        <f ca="1">OFFSET(CG17,0,-1)</f>
        <v>57</v>
      </c>
      <c r="CH17" s="739">
        <f t="shared" ref="CH17:CR17" ca="1" si="5">OFFSET(CH17,0,-1)+1</f>
        <v>58</v>
      </c>
      <c r="CI17" s="739">
        <f t="shared" ca="1" si="5"/>
        <v>59</v>
      </c>
      <c r="CJ17" s="739">
        <f t="shared" ca="1" si="5"/>
        <v>60</v>
      </c>
      <c r="CK17" s="739">
        <f t="shared" ca="1" si="5"/>
        <v>61</v>
      </c>
      <c r="CL17" s="739">
        <f t="shared" ca="1" si="5"/>
        <v>62</v>
      </c>
      <c r="CM17" s="739">
        <f t="shared" ca="1" si="5"/>
        <v>63</v>
      </c>
      <c r="CN17" s="739">
        <f t="shared" ca="1" si="5"/>
        <v>64</v>
      </c>
      <c r="CO17" s="739">
        <f t="shared" ca="1" si="5"/>
        <v>65</v>
      </c>
      <c r="CP17" s="694">
        <f ca="1">OFFSET(CP17,0,-1)</f>
        <v>65</v>
      </c>
      <c r="CQ17" s="739">
        <f t="shared" ca="1" si="5"/>
        <v>66</v>
      </c>
      <c r="CR17" s="840">
        <f t="shared" ca="1" si="5"/>
        <v>67</v>
      </c>
      <c r="CS17" s="840"/>
      <c r="CT17" s="739">
        <f ca="1">OFFSET(CT17,0,-2)+1</f>
        <v>68</v>
      </c>
      <c r="CU17" s="694">
        <f ca="1">OFFSET(CU17,0,-1)</f>
        <v>68</v>
      </c>
      <c r="CV17" s="739">
        <f t="shared" ref="CV17:DF17" ca="1" si="6">OFFSET(CV17,0,-1)+1</f>
        <v>69</v>
      </c>
      <c r="CW17" s="739">
        <f t="shared" ca="1" si="6"/>
        <v>70</v>
      </c>
      <c r="CX17" s="739">
        <f t="shared" ca="1" si="6"/>
        <v>71</v>
      </c>
      <c r="CY17" s="739">
        <f t="shared" ca="1" si="6"/>
        <v>72</v>
      </c>
      <c r="CZ17" s="739">
        <f t="shared" ca="1" si="6"/>
        <v>73</v>
      </c>
      <c r="DA17" s="739">
        <f t="shared" ca="1" si="6"/>
        <v>74</v>
      </c>
      <c r="DB17" s="739">
        <f t="shared" ca="1" si="6"/>
        <v>75</v>
      </c>
      <c r="DC17" s="739">
        <f t="shared" ca="1" si="6"/>
        <v>76</v>
      </c>
      <c r="DD17" s="694">
        <f ca="1">OFFSET(DD17,0,-1)</f>
        <v>76</v>
      </c>
      <c r="DE17" s="739">
        <f t="shared" ca="1" si="6"/>
        <v>77</v>
      </c>
      <c r="DF17" s="840">
        <f t="shared" ca="1" si="6"/>
        <v>78</v>
      </c>
      <c r="DG17" s="840"/>
      <c r="DH17" s="739">
        <f ca="1">OFFSET(DH17,0,-2)+1</f>
        <v>79</v>
      </c>
      <c r="DI17" s="694">
        <f ca="1">OFFSET(DI17,0,-1)</f>
        <v>79</v>
      </c>
      <c r="DJ17" s="739">
        <f t="shared" ref="DJ17:DT17" ca="1" si="7">OFFSET(DJ17,0,-1)+1</f>
        <v>80</v>
      </c>
      <c r="DK17" s="739">
        <f t="shared" ca="1" si="7"/>
        <v>81</v>
      </c>
      <c r="DL17" s="739">
        <f t="shared" ca="1" si="7"/>
        <v>82</v>
      </c>
      <c r="DM17" s="739">
        <f t="shared" ca="1" si="7"/>
        <v>83</v>
      </c>
      <c r="DN17" s="739">
        <f t="shared" ca="1" si="7"/>
        <v>84</v>
      </c>
      <c r="DO17" s="739">
        <f t="shared" ca="1" si="7"/>
        <v>85</v>
      </c>
      <c r="DP17" s="739">
        <f t="shared" ca="1" si="7"/>
        <v>86</v>
      </c>
      <c r="DQ17" s="739">
        <f t="shared" ca="1" si="7"/>
        <v>87</v>
      </c>
      <c r="DR17" s="694">
        <f ca="1">OFFSET(DR17,0,-1)</f>
        <v>87</v>
      </c>
      <c r="DS17" s="739">
        <f t="shared" ca="1" si="7"/>
        <v>88</v>
      </c>
      <c r="DT17" s="840">
        <f t="shared" ca="1" si="7"/>
        <v>89</v>
      </c>
      <c r="DU17" s="840"/>
      <c r="DV17" s="739">
        <f ca="1">OFFSET(DV17,0,-2)+1</f>
        <v>90</v>
      </c>
      <c r="DW17" s="694">
        <f ca="1">OFFSET(DW17,0,-1)</f>
        <v>90</v>
      </c>
      <c r="DX17" s="739">
        <f t="shared" ref="DX17:EH17" ca="1" si="8">OFFSET(DX17,0,-1)+1</f>
        <v>91</v>
      </c>
      <c r="DY17" s="739">
        <f t="shared" ca="1" si="8"/>
        <v>92</v>
      </c>
      <c r="DZ17" s="739">
        <f t="shared" ca="1" si="8"/>
        <v>93</v>
      </c>
      <c r="EA17" s="739">
        <f t="shared" ca="1" si="8"/>
        <v>94</v>
      </c>
      <c r="EB17" s="739">
        <f t="shared" ca="1" si="8"/>
        <v>95</v>
      </c>
      <c r="EC17" s="739">
        <f t="shared" ca="1" si="8"/>
        <v>96</v>
      </c>
      <c r="ED17" s="739">
        <f t="shared" ca="1" si="8"/>
        <v>97</v>
      </c>
      <c r="EE17" s="739">
        <f t="shared" ca="1" si="8"/>
        <v>98</v>
      </c>
      <c r="EF17" s="694">
        <f ca="1">OFFSET(EF17,0,-1)</f>
        <v>98</v>
      </c>
      <c r="EG17" s="739">
        <f t="shared" ca="1" si="8"/>
        <v>99</v>
      </c>
      <c r="EH17" s="840">
        <f t="shared" ca="1" si="8"/>
        <v>100</v>
      </c>
      <c r="EI17" s="840"/>
      <c r="EJ17" s="739">
        <f ca="1">OFFSET(EJ17,0,-2)+1</f>
        <v>101</v>
      </c>
      <c r="EK17" s="694">
        <f ca="1">OFFSET(EK17,0,-1)</f>
        <v>101</v>
      </c>
      <c r="EL17" s="739">
        <f t="shared" ref="EL17:EV17" ca="1" si="9">OFFSET(EL17,0,-1)+1</f>
        <v>102</v>
      </c>
      <c r="EM17" s="739">
        <f t="shared" ca="1" si="9"/>
        <v>103</v>
      </c>
      <c r="EN17" s="739">
        <f t="shared" ca="1" si="9"/>
        <v>104</v>
      </c>
      <c r="EO17" s="739">
        <f t="shared" ca="1" si="9"/>
        <v>105</v>
      </c>
      <c r="EP17" s="739">
        <f t="shared" ca="1" si="9"/>
        <v>106</v>
      </c>
      <c r="EQ17" s="739">
        <f t="shared" ca="1" si="9"/>
        <v>107</v>
      </c>
      <c r="ER17" s="739">
        <f t="shared" ca="1" si="9"/>
        <v>108</v>
      </c>
      <c r="ES17" s="739">
        <f t="shared" ca="1" si="9"/>
        <v>109</v>
      </c>
      <c r="ET17" s="694">
        <f ca="1">OFFSET(ET17,0,-1)</f>
        <v>109</v>
      </c>
      <c r="EU17" s="739">
        <f t="shared" ca="1" si="9"/>
        <v>110</v>
      </c>
      <c r="EV17" s="840">
        <f t="shared" ca="1" si="9"/>
        <v>111</v>
      </c>
      <c r="EW17" s="840"/>
      <c r="EX17" s="739">
        <f ca="1">OFFSET(EX17,0,-2)+1</f>
        <v>112</v>
      </c>
      <c r="EY17" s="659">
        <f ca="1">OFFSET(EY17,0,-1)</f>
        <v>112</v>
      </c>
      <c r="EZ17" s="658">
        <f ca="1">OFFSET(EZ17,0,-1)+1</f>
        <v>113</v>
      </c>
    </row>
    <row r="18" spans="1:168" ht="22.5">
      <c r="A18" s="833">
        <v>1</v>
      </c>
      <c r="B18" s="640"/>
      <c r="C18" s="640"/>
      <c r="D18" s="640"/>
      <c r="E18" s="641"/>
      <c r="F18" s="641"/>
      <c r="G18" s="642"/>
      <c r="H18" s="642"/>
      <c r="I18" s="639"/>
      <c r="J18" s="611"/>
      <c r="K18" s="611"/>
      <c r="L18" s="656">
        <f>mergeValue(A18)</f>
        <v>1</v>
      </c>
      <c r="M18" s="582" t="s">
        <v>22</v>
      </c>
      <c r="N18" s="624"/>
      <c r="O18" s="816" t="str">
        <f>IF('Перечень тарифов'!J21="","","" &amp; 'Перечень тарифов'!J21 &amp; "")</f>
        <v>Тариф на горячую воду в закрытой системе горячего водоснабжения для потребителей г.Урай</v>
      </c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6"/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816"/>
      <c r="AR18" s="816"/>
      <c r="AS18" s="816"/>
      <c r="AT18" s="816"/>
      <c r="AU18" s="816"/>
      <c r="AV18" s="816"/>
      <c r="AW18" s="816"/>
      <c r="AX18" s="816"/>
      <c r="AY18" s="816"/>
      <c r="AZ18" s="816"/>
      <c r="BA18" s="816"/>
      <c r="BB18" s="816"/>
      <c r="BC18" s="816"/>
      <c r="BD18" s="816"/>
      <c r="BE18" s="816"/>
      <c r="BF18" s="816"/>
      <c r="BG18" s="816"/>
      <c r="BH18" s="816"/>
      <c r="BI18" s="816"/>
      <c r="BJ18" s="816"/>
      <c r="BK18" s="816"/>
      <c r="BL18" s="816"/>
      <c r="BM18" s="816"/>
      <c r="BN18" s="816"/>
      <c r="BO18" s="816"/>
      <c r="BP18" s="816"/>
      <c r="BQ18" s="816"/>
      <c r="BR18" s="816"/>
      <c r="BS18" s="816"/>
      <c r="BT18" s="816"/>
      <c r="BU18" s="816"/>
      <c r="BV18" s="816"/>
      <c r="BW18" s="816"/>
      <c r="BX18" s="816"/>
      <c r="BY18" s="816"/>
      <c r="BZ18" s="816"/>
      <c r="CA18" s="816"/>
      <c r="CB18" s="816"/>
      <c r="CC18" s="816"/>
      <c r="CD18" s="816"/>
      <c r="CE18" s="816"/>
      <c r="CF18" s="816"/>
      <c r="CG18" s="816"/>
      <c r="CH18" s="816"/>
      <c r="CI18" s="816"/>
      <c r="CJ18" s="816"/>
      <c r="CK18" s="816"/>
      <c r="CL18" s="816"/>
      <c r="CM18" s="816"/>
      <c r="CN18" s="816"/>
      <c r="CO18" s="816"/>
      <c r="CP18" s="816"/>
      <c r="CQ18" s="816"/>
      <c r="CR18" s="816"/>
      <c r="CS18" s="816"/>
      <c r="CT18" s="816"/>
      <c r="CU18" s="816"/>
      <c r="CV18" s="816"/>
      <c r="CW18" s="816"/>
      <c r="CX18" s="816"/>
      <c r="CY18" s="816"/>
      <c r="CZ18" s="816"/>
      <c r="DA18" s="816"/>
      <c r="DB18" s="816"/>
      <c r="DC18" s="816"/>
      <c r="DD18" s="816"/>
      <c r="DE18" s="816"/>
      <c r="DF18" s="816"/>
      <c r="DG18" s="816"/>
      <c r="DH18" s="816"/>
      <c r="DI18" s="816"/>
      <c r="DJ18" s="816"/>
      <c r="DK18" s="816"/>
      <c r="DL18" s="816"/>
      <c r="DM18" s="816"/>
      <c r="DN18" s="816"/>
      <c r="DO18" s="816"/>
      <c r="DP18" s="816"/>
      <c r="DQ18" s="816"/>
      <c r="DR18" s="816"/>
      <c r="DS18" s="816"/>
      <c r="DT18" s="816"/>
      <c r="DU18" s="816"/>
      <c r="DV18" s="816"/>
      <c r="DW18" s="816"/>
      <c r="DX18" s="816"/>
      <c r="DY18" s="816"/>
      <c r="DZ18" s="816"/>
      <c r="EA18" s="816"/>
      <c r="EB18" s="816"/>
      <c r="EC18" s="816"/>
      <c r="ED18" s="816"/>
      <c r="EE18" s="816"/>
      <c r="EF18" s="816"/>
      <c r="EG18" s="816"/>
      <c r="EH18" s="816"/>
      <c r="EI18" s="816"/>
      <c r="EJ18" s="816"/>
      <c r="EK18" s="816"/>
      <c r="EL18" s="816"/>
      <c r="EM18" s="816"/>
      <c r="EN18" s="816"/>
      <c r="EO18" s="816"/>
      <c r="EP18" s="816"/>
      <c r="EQ18" s="816"/>
      <c r="ER18" s="816"/>
      <c r="ES18" s="816"/>
      <c r="ET18" s="816"/>
      <c r="EU18" s="816"/>
      <c r="EV18" s="816"/>
      <c r="EW18" s="816"/>
      <c r="EX18" s="816"/>
      <c r="EY18" s="816"/>
      <c r="EZ18" s="503" t="s">
        <v>495</v>
      </c>
    </row>
    <row r="19" spans="1:168" hidden="1">
      <c r="A19" s="833"/>
      <c r="B19" s="833">
        <v>1</v>
      </c>
      <c r="C19" s="640"/>
      <c r="D19" s="640"/>
      <c r="E19" s="643"/>
      <c r="F19" s="642"/>
      <c r="G19" s="642"/>
      <c r="H19" s="642"/>
      <c r="I19" s="617"/>
      <c r="J19" s="612"/>
      <c r="K19" s="594"/>
      <c r="L19" s="656" t="str">
        <f>mergeValue(A19) &amp;"."&amp; mergeValue(B19)</f>
        <v>1.1</v>
      </c>
      <c r="M19" s="601"/>
      <c r="N19" s="624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6"/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816"/>
      <c r="AR19" s="816"/>
      <c r="AS19" s="816"/>
      <c r="AT19" s="816"/>
      <c r="AU19" s="816"/>
      <c r="AV19" s="816"/>
      <c r="AW19" s="816"/>
      <c r="AX19" s="816"/>
      <c r="AY19" s="816"/>
      <c r="AZ19" s="816"/>
      <c r="BA19" s="816"/>
      <c r="BB19" s="816"/>
      <c r="BC19" s="816"/>
      <c r="BD19" s="816"/>
      <c r="BE19" s="816"/>
      <c r="BF19" s="816"/>
      <c r="BG19" s="816"/>
      <c r="BH19" s="816"/>
      <c r="BI19" s="816"/>
      <c r="BJ19" s="816"/>
      <c r="BK19" s="816"/>
      <c r="BL19" s="816"/>
      <c r="BM19" s="816"/>
      <c r="BN19" s="816"/>
      <c r="BO19" s="816"/>
      <c r="BP19" s="816"/>
      <c r="BQ19" s="816"/>
      <c r="BR19" s="816"/>
      <c r="BS19" s="816"/>
      <c r="BT19" s="816"/>
      <c r="BU19" s="816"/>
      <c r="BV19" s="816"/>
      <c r="BW19" s="816"/>
      <c r="BX19" s="816"/>
      <c r="BY19" s="816"/>
      <c r="BZ19" s="816"/>
      <c r="CA19" s="816"/>
      <c r="CB19" s="816"/>
      <c r="CC19" s="816"/>
      <c r="CD19" s="816"/>
      <c r="CE19" s="816"/>
      <c r="CF19" s="816"/>
      <c r="CG19" s="816"/>
      <c r="CH19" s="816"/>
      <c r="CI19" s="816"/>
      <c r="CJ19" s="816"/>
      <c r="CK19" s="816"/>
      <c r="CL19" s="816"/>
      <c r="CM19" s="816"/>
      <c r="CN19" s="816"/>
      <c r="CO19" s="816"/>
      <c r="CP19" s="816"/>
      <c r="CQ19" s="816"/>
      <c r="CR19" s="816"/>
      <c r="CS19" s="816"/>
      <c r="CT19" s="816"/>
      <c r="CU19" s="816"/>
      <c r="CV19" s="816"/>
      <c r="CW19" s="816"/>
      <c r="CX19" s="816"/>
      <c r="CY19" s="816"/>
      <c r="CZ19" s="816"/>
      <c r="DA19" s="816"/>
      <c r="DB19" s="816"/>
      <c r="DC19" s="816"/>
      <c r="DD19" s="816"/>
      <c r="DE19" s="816"/>
      <c r="DF19" s="816"/>
      <c r="DG19" s="816"/>
      <c r="DH19" s="816"/>
      <c r="DI19" s="816"/>
      <c r="DJ19" s="816"/>
      <c r="DK19" s="816"/>
      <c r="DL19" s="816"/>
      <c r="DM19" s="816"/>
      <c r="DN19" s="816"/>
      <c r="DO19" s="816"/>
      <c r="DP19" s="816"/>
      <c r="DQ19" s="816"/>
      <c r="DR19" s="816"/>
      <c r="DS19" s="816"/>
      <c r="DT19" s="816"/>
      <c r="DU19" s="816"/>
      <c r="DV19" s="816"/>
      <c r="DW19" s="816"/>
      <c r="DX19" s="816"/>
      <c r="DY19" s="816"/>
      <c r="DZ19" s="816"/>
      <c r="EA19" s="816"/>
      <c r="EB19" s="816"/>
      <c r="EC19" s="816"/>
      <c r="ED19" s="816"/>
      <c r="EE19" s="816"/>
      <c r="EF19" s="816"/>
      <c r="EG19" s="816"/>
      <c r="EH19" s="816"/>
      <c r="EI19" s="816"/>
      <c r="EJ19" s="816"/>
      <c r="EK19" s="816"/>
      <c r="EL19" s="816"/>
      <c r="EM19" s="816"/>
      <c r="EN19" s="816"/>
      <c r="EO19" s="816"/>
      <c r="EP19" s="816"/>
      <c r="EQ19" s="816"/>
      <c r="ER19" s="816"/>
      <c r="ES19" s="816"/>
      <c r="ET19" s="816"/>
      <c r="EU19" s="816"/>
      <c r="EV19" s="816"/>
      <c r="EW19" s="816"/>
      <c r="EX19" s="816"/>
      <c r="EY19" s="816"/>
      <c r="EZ19" s="503"/>
    </row>
    <row r="20" spans="1:168" hidden="1">
      <c r="A20" s="833"/>
      <c r="B20" s="833"/>
      <c r="C20" s="833">
        <v>1</v>
      </c>
      <c r="D20" s="640"/>
      <c r="E20" s="643"/>
      <c r="F20" s="642"/>
      <c r="G20" s="642"/>
      <c r="H20" s="642"/>
      <c r="I20" s="649"/>
      <c r="J20" s="612"/>
      <c r="K20" s="598"/>
      <c r="L20" s="656" t="str">
        <f>mergeValue(A20) &amp;"."&amp; mergeValue(B20)&amp;"."&amp; mergeValue(C20)</f>
        <v>1.1.1</v>
      </c>
      <c r="M20" s="602"/>
      <c r="N20" s="624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6"/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816"/>
      <c r="AR20" s="816"/>
      <c r="AS20" s="816"/>
      <c r="AT20" s="816"/>
      <c r="AU20" s="816"/>
      <c r="AV20" s="816"/>
      <c r="AW20" s="816"/>
      <c r="AX20" s="816"/>
      <c r="AY20" s="816"/>
      <c r="AZ20" s="816"/>
      <c r="BA20" s="816"/>
      <c r="BB20" s="816"/>
      <c r="BC20" s="816"/>
      <c r="BD20" s="816"/>
      <c r="BE20" s="816"/>
      <c r="BF20" s="816"/>
      <c r="BG20" s="816"/>
      <c r="BH20" s="816"/>
      <c r="BI20" s="816"/>
      <c r="BJ20" s="816"/>
      <c r="BK20" s="816"/>
      <c r="BL20" s="816"/>
      <c r="BM20" s="816"/>
      <c r="BN20" s="816"/>
      <c r="BO20" s="816"/>
      <c r="BP20" s="816"/>
      <c r="BQ20" s="816"/>
      <c r="BR20" s="816"/>
      <c r="BS20" s="816"/>
      <c r="BT20" s="816"/>
      <c r="BU20" s="816"/>
      <c r="BV20" s="816"/>
      <c r="BW20" s="816"/>
      <c r="BX20" s="816"/>
      <c r="BY20" s="816"/>
      <c r="BZ20" s="816"/>
      <c r="CA20" s="816"/>
      <c r="CB20" s="816"/>
      <c r="CC20" s="816"/>
      <c r="CD20" s="816"/>
      <c r="CE20" s="816"/>
      <c r="CF20" s="816"/>
      <c r="CG20" s="816"/>
      <c r="CH20" s="816"/>
      <c r="CI20" s="816"/>
      <c r="CJ20" s="816"/>
      <c r="CK20" s="816"/>
      <c r="CL20" s="816"/>
      <c r="CM20" s="816"/>
      <c r="CN20" s="816"/>
      <c r="CO20" s="816"/>
      <c r="CP20" s="816"/>
      <c r="CQ20" s="816"/>
      <c r="CR20" s="816"/>
      <c r="CS20" s="816"/>
      <c r="CT20" s="816"/>
      <c r="CU20" s="816"/>
      <c r="CV20" s="816"/>
      <c r="CW20" s="816"/>
      <c r="CX20" s="816"/>
      <c r="CY20" s="816"/>
      <c r="CZ20" s="816"/>
      <c r="DA20" s="816"/>
      <c r="DB20" s="816"/>
      <c r="DC20" s="816"/>
      <c r="DD20" s="816"/>
      <c r="DE20" s="816"/>
      <c r="DF20" s="816"/>
      <c r="DG20" s="816"/>
      <c r="DH20" s="816"/>
      <c r="DI20" s="816"/>
      <c r="DJ20" s="816"/>
      <c r="DK20" s="816"/>
      <c r="DL20" s="816"/>
      <c r="DM20" s="816"/>
      <c r="DN20" s="816"/>
      <c r="DO20" s="816"/>
      <c r="DP20" s="816"/>
      <c r="DQ20" s="816"/>
      <c r="DR20" s="816"/>
      <c r="DS20" s="816"/>
      <c r="DT20" s="816"/>
      <c r="DU20" s="816"/>
      <c r="DV20" s="816"/>
      <c r="DW20" s="816"/>
      <c r="DX20" s="816"/>
      <c r="DY20" s="816"/>
      <c r="DZ20" s="816"/>
      <c r="EA20" s="816"/>
      <c r="EB20" s="816"/>
      <c r="EC20" s="816"/>
      <c r="ED20" s="816"/>
      <c r="EE20" s="816"/>
      <c r="EF20" s="816"/>
      <c r="EG20" s="816"/>
      <c r="EH20" s="816"/>
      <c r="EI20" s="816"/>
      <c r="EJ20" s="816"/>
      <c r="EK20" s="816"/>
      <c r="EL20" s="816"/>
      <c r="EM20" s="816"/>
      <c r="EN20" s="816"/>
      <c r="EO20" s="816"/>
      <c r="EP20" s="816"/>
      <c r="EQ20" s="816"/>
      <c r="ER20" s="816"/>
      <c r="ES20" s="816"/>
      <c r="ET20" s="816"/>
      <c r="EU20" s="816"/>
      <c r="EV20" s="816"/>
      <c r="EW20" s="816"/>
      <c r="EX20" s="816"/>
      <c r="EY20" s="816"/>
      <c r="EZ20" s="503"/>
      <c r="FD20" s="635"/>
    </row>
    <row r="21" spans="1:168" ht="33.75">
      <c r="A21" s="833"/>
      <c r="B21" s="833"/>
      <c r="C21" s="833"/>
      <c r="D21" s="833">
        <v>1</v>
      </c>
      <c r="E21" s="643"/>
      <c r="F21" s="642"/>
      <c r="G21" s="642"/>
      <c r="H21" s="814"/>
      <c r="I21" s="612"/>
      <c r="J21" s="612"/>
      <c r="K21" s="598"/>
      <c r="L21" s="656" t="str">
        <f>mergeValue(A21) &amp;"."&amp; mergeValue(B21)&amp;"."&amp; mergeValue(C21)&amp;"."&amp; mergeValue(D21)</f>
        <v>1.1.1.1</v>
      </c>
      <c r="M21" s="603" t="s">
        <v>396</v>
      </c>
      <c r="N21" s="624"/>
      <c r="O21" s="815"/>
      <c r="P21" s="815"/>
      <c r="Q21" s="815"/>
      <c r="R21" s="815"/>
      <c r="S21" s="815"/>
      <c r="T21" s="815"/>
      <c r="U21" s="815"/>
      <c r="V21" s="815"/>
      <c r="W21" s="815"/>
      <c r="X21" s="815"/>
      <c r="Y21" s="815"/>
      <c r="Z21" s="815"/>
      <c r="AA21" s="815"/>
      <c r="AB21" s="815"/>
      <c r="AC21" s="815"/>
      <c r="AD21" s="815"/>
      <c r="AE21" s="815"/>
      <c r="AF21" s="815"/>
      <c r="AG21" s="815"/>
      <c r="AH21" s="815"/>
      <c r="AI21" s="815"/>
      <c r="AJ21" s="815"/>
      <c r="AK21" s="815"/>
      <c r="AL21" s="815"/>
      <c r="AM21" s="815"/>
      <c r="AN21" s="815"/>
      <c r="AO21" s="815"/>
      <c r="AP21" s="815"/>
      <c r="AQ21" s="815"/>
      <c r="AR21" s="815"/>
      <c r="AS21" s="815"/>
      <c r="AT21" s="815"/>
      <c r="AU21" s="815"/>
      <c r="AV21" s="815"/>
      <c r="AW21" s="815"/>
      <c r="AX21" s="815"/>
      <c r="AY21" s="815"/>
      <c r="AZ21" s="815"/>
      <c r="BA21" s="815"/>
      <c r="BB21" s="815"/>
      <c r="BC21" s="815"/>
      <c r="BD21" s="815"/>
      <c r="BE21" s="815"/>
      <c r="BF21" s="815"/>
      <c r="BG21" s="815"/>
      <c r="BH21" s="815"/>
      <c r="BI21" s="815"/>
      <c r="BJ21" s="815"/>
      <c r="BK21" s="815"/>
      <c r="BL21" s="815"/>
      <c r="BM21" s="815"/>
      <c r="BN21" s="815"/>
      <c r="BO21" s="815"/>
      <c r="BP21" s="815"/>
      <c r="BQ21" s="815"/>
      <c r="BR21" s="815"/>
      <c r="BS21" s="815"/>
      <c r="BT21" s="815"/>
      <c r="BU21" s="815"/>
      <c r="BV21" s="815"/>
      <c r="BW21" s="815"/>
      <c r="BX21" s="815"/>
      <c r="BY21" s="815"/>
      <c r="BZ21" s="815"/>
      <c r="CA21" s="815"/>
      <c r="CB21" s="815"/>
      <c r="CC21" s="815"/>
      <c r="CD21" s="815"/>
      <c r="CE21" s="815"/>
      <c r="CF21" s="815"/>
      <c r="CG21" s="815"/>
      <c r="CH21" s="815"/>
      <c r="CI21" s="815"/>
      <c r="CJ21" s="815"/>
      <c r="CK21" s="815"/>
      <c r="CL21" s="815"/>
      <c r="CM21" s="815"/>
      <c r="CN21" s="815"/>
      <c r="CO21" s="815"/>
      <c r="CP21" s="815"/>
      <c r="CQ21" s="815"/>
      <c r="CR21" s="815"/>
      <c r="CS21" s="815"/>
      <c r="CT21" s="815"/>
      <c r="CU21" s="815"/>
      <c r="CV21" s="815"/>
      <c r="CW21" s="815"/>
      <c r="CX21" s="815"/>
      <c r="CY21" s="815"/>
      <c r="CZ21" s="815"/>
      <c r="DA21" s="815"/>
      <c r="DB21" s="815"/>
      <c r="DC21" s="815"/>
      <c r="DD21" s="815"/>
      <c r="DE21" s="815"/>
      <c r="DF21" s="815"/>
      <c r="DG21" s="815"/>
      <c r="DH21" s="815"/>
      <c r="DI21" s="815"/>
      <c r="DJ21" s="815"/>
      <c r="DK21" s="815"/>
      <c r="DL21" s="815"/>
      <c r="DM21" s="815"/>
      <c r="DN21" s="815"/>
      <c r="DO21" s="815"/>
      <c r="DP21" s="815"/>
      <c r="DQ21" s="815"/>
      <c r="DR21" s="815"/>
      <c r="DS21" s="815"/>
      <c r="DT21" s="815"/>
      <c r="DU21" s="815"/>
      <c r="DV21" s="815"/>
      <c r="DW21" s="815"/>
      <c r="DX21" s="815"/>
      <c r="DY21" s="815"/>
      <c r="DZ21" s="815"/>
      <c r="EA21" s="815"/>
      <c r="EB21" s="815"/>
      <c r="EC21" s="815"/>
      <c r="ED21" s="815"/>
      <c r="EE21" s="815"/>
      <c r="EF21" s="815"/>
      <c r="EG21" s="815"/>
      <c r="EH21" s="815"/>
      <c r="EI21" s="815"/>
      <c r="EJ21" s="815"/>
      <c r="EK21" s="815"/>
      <c r="EL21" s="815"/>
      <c r="EM21" s="815"/>
      <c r="EN21" s="815"/>
      <c r="EO21" s="815"/>
      <c r="EP21" s="815"/>
      <c r="EQ21" s="815"/>
      <c r="ER21" s="815"/>
      <c r="ES21" s="815"/>
      <c r="ET21" s="815"/>
      <c r="EU21" s="815"/>
      <c r="EV21" s="815"/>
      <c r="EW21" s="815"/>
      <c r="EX21" s="815"/>
      <c r="EY21" s="815"/>
      <c r="EZ21" s="503" t="s">
        <v>655</v>
      </c>
      <c r="FD21" s="635"/>
    </row>
    <row r="22" spans="1:168" ht="33.75">
      <c r="A22" s="833"/>
      <c r="B22" s="833"/>
      <c r="C22" s="833"/>
      <c r="D22" s="833"/>
      <c r="E22" s="834" t="s">
        <v>91</v>
      </c>
      <c r="F22" s="640"/>
      <c r="G22" s="642"/>
      <c r="H22" s="814"/>
      <c r="I22" s="814"/>
      <c r="J22" s="716"/>
      <c r="K22" s="598"/>
      <c r="L22" s="656" t="str">
        <f>mergeValue(A22) &amp;"."&amp; mergeValue(B22)&amp;"."&amp; mergeValue(C22)&amp;"."&amp; mergeValue(D22)&amp;"."&amp; mergeValue(E22)</f>
        <v>1.1.1.1.1</v>
      </c>
      <c r="M22" s="607" t="s">
        <v>9</v>
      </c>
      <c r="N22" s="625"/>
      <c r="O22" s="819" t="s">
        <v>698</v>
      </c>
      <c r="P22" s="819"/>
      <c r="Q22" s="819"/>
      <c r="R22" s="819"/>
      <c r="S22" s="819"/>
      <c r="T22" s="819"/>
      <c r="U22" s="819"/>
      <c r="V22" s="819"/>
      <c r="W22" s="819"/>
      <c r="X22" s="819"/>
      <c r="Y22" s="819"/>
      <c r="Z22" s="819"/>
      <c r="AA22" s="819"/>
      <c r="AB22" s="819"/>
      <c r="AC22" s="819"/>
      <c r="AD22" s="819"/>
      <c r="AE22" s="819"/>
      <c r="AF22" s="819"/>
      <c r="AG22" s="819"/>
      <c r="AH22" s="819"/>
      <c r="AI22" s="819"/>
      <c r="AJ22" s="819"/>
      <c r="AK22" s="819"/>
      <c r="AL22" s="819"/>
      <c r="AM22" s="819"/>
      <c r="AN22" s="819"/>
      <c r="AO22" s="819"/>
      <c r="AP22" s="819"/>
      <c r="AQ22" s="819"/>
      <c r="AR22" s="819"/>
      <c r="AS22" s="819"/>
      <c r="AT22" s="819"/>
      <c r="AU22" s="819"/>
      <c r="AV22" s="819"/>
      <c r="AW22" s="819"/>
      <c r="AX22" s="819"/>
      <c r="AY22" s="819"/>
      <c r="AZ22" s="819"/>
      <c r="BA22" s="819"/>
      <c r="BB22" s="819"/>
      <c r="BC22" s="819"/>
      <c r="BD22" s="819"/>
      <c r="BE22" s="819"/>
      <c r="BF22" s="819"/>
      <c r="BG22" s="819"/>
      <c r="BH22" s="819"/>
      <c r="BI22" s="819"/>
      <c r="BJ22" s="819"/>
      <c r="BK22" s="819"/>
      <c r="BL22" s="819"/>
      <c r="BM22" s="819"/>
      <c r="BN22" s="819"/>
      <c r="BO22" s="819"/>
      <c r="BP22" s="819"/>
      <c r="BQ22" s="819"/>
      <c r="BR22" s="819"/>
      <c r="BS22" s="819"/>
      <c r="BT22" s="819"/>
      <c r="BU22" s="819"/>
      <c r="BV22" s="819"/>
      <c r="BW22" s="819"/>
      <c r="BX22" s="819"/>
      <c r="BY22" s="819"/>
      <c r="BZ22" s="819"/>
      <c r="CA22" s="819"/>
      <c r="CB22" s="819"/>
      <c r="CC22" s="819"/>
      <c r="CD22" s="819"/>
      <c r="CE22" s="819"/>
      <c r="CF22" s="819"/>
      <c r="CG22" s="819"/>
      <c r="CH22" s="819"/>
      <c r="CI22" s="819"/>
      <c r="CJ22" s="819"/>
      <c r="CK22" s="819"/>
      <c r="CL22" s="819"/>
      <c r="CM22" s="819"/>
      <c r="CN22" s="819"/>
      <c r="CO22" s="819"/>
      <c r="CP22" s="819"/>
      <c r="CQ22" s="819"/>
      <c r="CR22" s="819"/>
      <c r="CS22" s="819"/>
      <c r="CT22" s="819"/>
      <c r="CU22" s="819"/>
      <c r="CV22" s="819"/>
      <c r="CW22" s="819"/>
      <c r="CX22" s="819"/>
      <c r="CY22" s="819"/>
      <c r="CZ22" s="819"/>
      <c r="DA22" s="819"/>
      <c r="DB22" s="819"/>
      <c r="DC22" s="819"/>
      <c r="DD22" s="819"/>
      <c r="DE22" s="819"/>
      <c r="DF22" s="819"/>
      <c r="DG22" s="819"/>
      <c r="DH22" s="819"/>
      <c r="DI22" s="819"/>
      <c r="DJ22" s="819"/>
      <c r="DK22" s="819"/>
      <c r="DL22" s="819"/>
      <c r="DM22" s="819"/>
      <c r="DN22" s="819"/>
      <c r="DO22" s="819"/>
      <c r="DP22" s="819"/>
      <c r="DQ22" s="819"/>
      <c r="DR22" s="819"/>
      <c r="DS22" s="819"/>
      <c r="DT22" s="819"/>
      <c r="DU22" s="819"/>
      <c r="DV22" s="819"/>
      <c r="DW22" s="819"/>
      <c r="DX22" s="819"/>
      <c r="DY22" s="819"/>
      <c r="DZ22" s="819"/>
      <c r="EA22" s="819"/>
      <c r="EB22" s="819"/>
      <c r="EC22" s="819"/>
      <c r="ED22" s="819"/>
      <c r="EE22" s="819"/>
      <c r="EF22" s="819"/>
      <c r="EG22" s="819"/>
      <c r="EH22" s="819"/>
      <c r="EI22" s="819"/>
      <c r="EJ22" s="819"/>
      <c r="EK22" s="819"/>
      <c r="EL22" s="819"/>
      <c r="EM22" s="819"/>
      <c r="EN22" s="819"/>
      <c r="EO22" s="819"/>
      <c r="EP22" s="819"/>
      <c r="EQ22" s="819"/>
      <c r="ER22" s="819"/>
      <c r="ES22" s="819"/>
      <c r="ET22" s="819"/>
      <c r="EU22" s="819"/>
      <c r="EV22" s="819"/>
      <c r="EW22" s="819"/>
      <c r="EX22" s="819"/>
      <c r="EY22" s="819"/>
      <c r="EZ22" s="503" t="s">
        <v>497</v>
      </c>
      <c r="FB22" s="635" t="str">
        <f>strCheckUnique(FC22:FC26)</f>
        <v/>
      </c>
      <c r="FD22" s="635"/>
    </row>
    <row r="23" spans="1:168" ht="39.950000000000003" customHeight="1">
      <c r="A23" s="833"/>
      <c r="B23" s="833"/>
      <c r="C23" s="833"/>
      <c r="D23" s="833"/>
      <c r="E23" s="834"/>
      <c r="F23" s="833">
        <v>1</v>
      </c>
      <c r="G23" s="640"/>
      <c r="H23" s="814"/>
      <c r="I23" s="814"/>
      <c r="J23" s="814"/>
      <c r="K23" s="649"/>
      <c r="L23" s="656" t="str">
        <f>mergeValue(A23) &amp;"."&amp; mergeValue(B23)&amp;"."&amp; mergeValue(C23)&amp;"."&amp; mergeValue(D23)&amp;"."&amp; mergeValue(E23)&amp;"."&amp; mergeValue(F23)</f>
        <v>1.1.1.1.1.1</v>
      </c>
      <c r="M23" s="722"/>
      <c r="N23" s="822"/>
      <c r="O23" s="614"/>
      <c r="P23" s="753">
        <v>0</v>
      </c>
      <c r="Q23" s="753">
        <v>56.2</v>
      </c>
      <c r="R23" s="753">
        <v>2073.0100000000002</v>
      </c>
      <c r="S23" s="614"/>
      <c r="T23" s="614"/>
      <c r="U23" s="614"/>
      <c r="V23" s="614"/>
      <c r="W23" s="685"/>
      <c r="X23" s="614"/>
      <c r="Y23" s="817" t="s">
        <v>1191</v>
      </c>
      <c r="Z23" s="836" t="s">
        <v>83</v>
      </c>
      <c r="AA23" s="817" t="s">
        <v>1207</v>
      </c>
      <c r="AB23" s="836" t="s">
        <v>83</v>
      </c>
      <c r="AC23" s="685"/>
      <c r="AD23" s="753">
        <v>0</v>
      </c>
      <c r="AE23" s="753">
        <v>58.1</v>
      </c>
      <c r="AF23" s="753">
        <v>2122.1999999999998</v>
      </c>
      <c r="AG23" s="685"/>
      <c r="AH23" s="685"/>
      <c r="AI23" s="685"/>
      <c r="AJ23" s="685"/>
      <c r="AK23" s="685"/>
      <c r="AL23" s="685"/>
      <c r="AM23" s="817" t="s">
        <v>1208</v>
      </c>
      <c r="AN23" s="836" t="s">
        <v>83</v>
      </c>
      <c r="AO23" s="817" t="s">
        <v>1209</v>
      </c>
      <c r="AP23" s="836" t="s">
        <v>83</v>
      </c>
      <c r="AQ23" s="685"/>
      <c r="AR23" s="753">
        <v>0</v>
      </c>
      <c r="AS23" s="753">
        <v>58.1</v>
      </c>
      <c r="AT23" s="753">
        <v>2122.1999999999998</v>
      </c>
      <c r="AU23" s="685"/>
      <c r="AV23" s="685"/>
      <c r="AW23" s="685"/>
      <c r="AX23" s="685"/>
      <c r="AY23" s="685"/>
      <c r="AZ23" s="685"/>
      <c r="BA23" s="817" t="s">
        <v>1210</v>
      </c>
      <c r="BB23" s="836" t="s">
        <v>83</v>
      </c>
      <c r="BC23" s="817" t="s">
        <v>1211</v>
      </c>
      <c r="BD23" s="836" t="s">
        <v>83</v>
      </c>
      <c r="BE23" s="685"/>
      <c r="BF23" s="753">
        <v>0</v>
      </c>
      <c r="BG23" s="753">
        <v>58.64</v>
      </c>
      <c r="BH23" s="753">
        <v>2153.56</v>
      </c>
      <c r="BI23" s="685"/>
      <c r="BJ23" s="685"/>
      <c r="BK23" s="685"/>
      <c r="BL23" s="685"/>
      <c r="BM23" s="685"/>
      <c r="BN23" s="685"/>
      <c r="BO23" s="817" t="s">
        <v>1212</v>
      </c>
      <c r="BP23" s="836" t="s">
        <v>83</v>
      </c>
      <c r="BQ23" s="817" t="s">
        <v>1213</v>
      </c>
      <c r="BR23" s="836" t="s">
        <v>83</v>
      </c>
      <c r="BS23" s="685"/>
      <c r="BT23" s="753">
        <v>0</v>
      </c>
      <c r="BU23" s="753">
        <v>58.64</v>
      </c>
      <c r="BV23" s="753">
        <v>2153.56</v>
      </c>
      <c r="BW23" s="685"/>
      <c r="BX23" s="685"/>
      <c r="BY23" s="685"/>
      <c r="BZ23" s="685"/>
      <c r="CA23" s="685"/>
      <c r="CB23" s="685"/>
      <c r="CC23" s="817" t="s">
        <v>1214</v>
      </c>
      <c r="CD23" s="836" t="s">
        <v>83</v>
      </c>
      <c r="CE23" s="817" t="s">
        <v>1215</v>
      </c>
      <c r="CF23" s="836" t="s">
        <v>83</v>
      </c>
      <c r="CG23" s="685"/>
      <c r="CH23" s="753">
        <v>0</v>
      </c>
      <c r="CI23" s="753">
        <v>60.76</v>
      </c>
      <c r="CJ23" s="753">
        <v>2219.62</v>
      </c>
      <c r="CK23" s="685"/>
      <c r="CL23" s="685"/>
      <c r="CM23" s="685"/>
      <c r="CN23" s="685"/>
      <c r="CO23" s="685"/>
      <c r="CP23" s="685"/>
      <c r="CQ23" s="817" t="s">
        <v>1216</v>
      </c>
      <c r="CR23" s="836" t="s">
        <v>83</v>
      </c>
      <c r="CS23" s="817" t="s">
        <v>1217</v>
      </c>
      <c r="CT23" s="836" t="s">
        <v>83</v>
      </c>
      <c r="CU23" s="685"/>
      <c r="CV23" s="753">
        <v>0</v>
      </c>
      <c r="CW23" s="753">
        <v>60.76</v>
      </c>
      <c r="CX23" s="753">
        <v>2219.62</v>
      </c>
      <c r="CY23" s="685"/>
      <c r="CZ23" s="685"/>
      <c r="DA23" s="685"/>
      <c r="DB23" s="685"/>
      <c r="DC23" s="685"/>
      <c r="DD23" s="685"/>
      <c r="DE23" s="817" t="s">
        <v>1218</v>
      </c>
      <c r="DF23" s="836" t="s">
        <v>83</v>
      </c>
      <c r="DG23" s="817" t="s">
        <v>1219</v>
      </c>
      <c r="DH23" s="836" t="s">
        <v>83</v>
      </c>
      <c r="DI23" s="685"/>
      <c r="DJ23" s="753">
        <v>0</v>
      </c>
      <c r="DK23" s="753">
        <v>62.94</v>
      </c>
      <c r="DL23" s="753">
        <v>2241.06</v>
      </c>
      <c r="DM23" s="685"/>
      <c r="DN23" s="685"/>
      <c r="DO23" s="685"/>
      <c r="DP23" s="685"/>
      <c r="DQ23" s="685"/>
      <c r="DR23" s="685"/>
      <c r="DS23" s="817" t="s">
        <v>1220</v>
      </c>
      <c r="DT23" s="836" t="s">
        <v>83</v>
      </c>
      <c r="DU23" s="817" t="s">
        <v>1221</v>
      </c>
      <c r="DV23" s="836" t="s">
        <v>83</v>
      </c>
      <c r="DW23" s="685"/>
      <c r="DX23" s="753">
        <v>0</v>
      </c>
      <c r="DY23" s="753">
        <v>62.94</v>
      </c>
      <c r="DZ23" s="753">
        <v>2241.06</v>
      </c>
      <c r="EA23" s="685"/>
      <c r="EB23" s="685"/>
      <c r="EC23" s="685"/>
      <c r="ED23" s="685"/>
      <c r="EE23" s="685"/>
      <c r="EF23" s="685"/>
      <c r="EG23" s="817" t="s">
        <v>1222</v>
      </c>
      <c r="EH23" s="836" t="s">
        <v>83</v>
      </c>
      <c r="EI23" s="817" t="s">
        <v>1223</v>
      </c>
      <c r="EJ23" s="836" t="s">
        <v>83</v>
      </c>
      <c r="EK23" s="685"/>
      <c r="EL23" s="753">
        <v>0</v>
      </c>
      <c r="EM23" s="753">
        <v>65.209999999999994</v>
      </c>
      <c r="EN23" s="753">
        <v>2321.7199999999998</v>
      </c>
      <c r="EO23" s="685"/>
      <c r="EP23" s="685"/>
      <c r="EQ23" s="685"/>
      <c r="ER23" s="685"/>
      <c r="ES23" s="685"/>
      <c r="ET23" s="685"/>
      <c r="EU23" s="817" t="s">
        <v>1224</v>
      </c>
      <c r="EV23" s="836" t="s">
        <v>83</v>
      </c>
      <c r="EW23" s="817" t="s">
        <v>1189</v>
      </c>
      <c r="EX23" s="836" t="s">
        <v>84</v>
      </c>
      <c r="EY23" s="623"/>
      <c r="EZ23" s="824" t="s">
        <v>658</v>
      </c>
      <c r="FA23" s="630" t="str">
        <f>strCheckDate(O24:EY24)</f>
        <v/>
      </c>
      <c r="FC23" s="635" t="str">
        <f>IF(M23="","",M23 )</f>
        <v/>
      </c>
      <c r="FD23" s="635"/>
      <c r="FE23" s="635"/>
      <c r="FF23" s="635"/>
    </row>
    <row r="24" spans="1:168" ht="39.950000000000003" hidden="1" customHeight="1">
      <c r="A24" s="833"/>
      <c r="B24" s="833"/>
      <c r="C24" s="833"/>
      <c r="D24" s="833"/>
      <c r="E24" s="834"/>
      <c r="F24" s="833"/>
      <c r="G24" s="640"/>
      <c r="H24" s="814"/>
      <c r="I24" s="814"/>
      <c r="J24" s="814"/>
      <c r="K24" s="649"/>
      <c r="L24" s="606"/>
      <c r="M24" s="655"/>
      <c r="N24" s="822"/>
      <c r="O24" s="631"/>
      <c r="P24" s="631"/>
      <c r="Q24" s="628"/>
      <c r="R24" s="629" t="str">
        <f>Y23 &amp; "-" &amp; AA23</f>
        <v>01.01.2022-30.06.2022</v>
      </c>
      <c r="S24" s="629"/>
      <c r="T24" s="629"/>
      <c r="U24" s="629"/>
      <c r="V24" s="629"/>
      <c r="W24" s="699"/>
      <c r="X24" s="629"/>
      <c r="Y24" s="817"/>
      <c r="Z24" s="836"/>
      <c r="AA24" s="818"/>
      <c r="AB24" s="836"/>
      <c r="AC24" s="701"/>
      <c r="AD24" s="701"/>
      <c r="AE24" s="698"/>
      <c r="AF24" s="699" t="str">
        <f>AM23 &amp; "-" &amp; AO23</f>
        <v>01.07.2022-31.12.2022</v>
      </c>
      <c r="AG24" s="699"/>
      <c r="AH24" s="699"/>
      <c r="AI24" s="699"/>
      <c r="AJ24" s="699"/>
      <c r="AK24" s="699"/>
      <c r="AL24" s="699"/>
      <c r="AM24" s="817"/>
      <c r="AN24" s="836"/>
      <c r="AO24" s="818"/>
      <c r="AP24" s="836"/>
      <c r="AQ24" s="701"/>
      <c r="AR24" s="701"/>
      <c r="AS24" s="698"/>
      <c r="AT24" s="699" t="str">
        <f>BA23 &amp; "-" &amp; BC23</f>
        <v>01.01.2023-30.06.2023</v>
      </c>
      <c r="AU24" s="699"/>
      <c r="AV24" s="699"/>
      <c r="AW24" s="699"/>
      <c r="AX24" s="699"/>
      <c r="AY24" s="699"/>
      <c r="AZ24" s="699"/>
      <c r="BA24" s="817"/>
      <c r="BB24" s="836"/>
      <c r="BC24" s="818"/>
      <c r="BD24" s="836"/>
      <c r="BE24" s="701"/>
      <c r="BF24" s="701"/>
      <c r="BG24" s="698"/>
      <c r="BH24" s="699" t="str">
        <f>BO23 &amp; "-" &amp; BQ23</f>
        <v>01.07.2023-31.12.2023</v>
      </c>
      <c r="BI24" s="699"/>
      <c r="BJ24" s="699"/>
      <c r="BK24" s="699"/>
      <c r="BL24" s="699"/>
      <c r="BM24" s="699"/>
      <c r="BN24" s="699"/>
      <c r="BO24" s="817"/>
      <c r="BP24" s="836"/>
      <c r="BQ24" s="818"/>
      <c r="BR24" s="836"/>
      <c r="BS24" s="701"/>
      <c r="BT24" s="701"/>
      <c r="BU24" s="698"/>
      <c r="BV24" s="699" t="str">
        <f>CC23 &amp; "-" &amp; CE23</f>
        <v>01.01.2024-30.06.2024</v>
      </c>
      <c r="BW24" s="699"/>
      <c r="BX24" s="699"/>
      <c r="BY24" s="699"/>
      <c r="BZ24" s="699"/>
      <c r="CA24" s="699"/>
      <c r="CB24" s="699"/>
      <c r="CC24" s="817"/>
      <c r="CD24" s="836"/>
      <c r="CE24" s="818"/>
      <c r="CF24" s="836"/>
      <c r="CG24" s="701"/>
      <c r="CH24" s="701"/>
      <c r="CI24" s="698"/>
      <c r="CJ24" s="699" t="str">
        <f>CQ23 &amp; "-" &amp; CS23</f>
        <v>01.07.2024-31.12.2024</v>
      </c>
      <c r="CK24" s="699"/>
      <c r="CL24" s="699"/>
      <c r="CM24" s="699"/>
      <c r="CN24" s="699"/>
      <c r="CO24" s="699"/>
      <c r="CP24" s="699"/>
      <c r="CQ24" s="817"/>
      <c r="CR24" s="836"/>
      <c r="CS24" s="818"/>
      <c r="CT24" s="836"/>
      <c r="CU24" s="701"/>
      <c r="CV24" s="701"/>
      <c r="CW24" s="698"/>
      <c r="CX24" s="699" t="str">
        <f>DE23 &amp; "-" &amp; DG23</f>
        <v>01.01.2025-30.06.2025</v>
      </c>
      <c r="CY24" s="699"/>
      <c r="CZ24" s="699"/>
      <c r="DA24" s="699"/>
      <c r="DB24" s="699"/>
      <c r="DC24" s="699"/>
      <c r="DD24" s="699"/>
      <c r="DE24" s="817"/>
      <c r="DF24" s="836"/>
      <c r="DG24" s="818"/>
      <c r="DH24" s="836"/>
      <c r="DI24" s="701"/>
      <c r="DJ24" s="701"/>
      <c r="DK24" s="698"/>
      <c r="DL24" s="699" t="str">
        <f>DS23 &amp; "-" &amp; DU23</f>
        <v>01.07.2025-31.12.2025</v>
      </c>
      <c r="DM24" s="699"/>
      <c r="DN24" s="699"/>
      <c r="DO24" s="699"/>
      <c r="DP24" s="699"/>
      <c r="DQ24" s="699"/>
      <c r="DR24" s="699"/>
      <c r="DS24" s="817"/>
      <c r="DT24" s="836"/>
      <c r="DU24" s="818"/>
      <c r="DV24" s="836"/>
      <c r="DW24" s="701"/>
      <c r="DX24" s="701"/>
      <c r="DY24" s="698"/>
      <c r="DZ24" s="699" t="str">
        <f>EG23 &amp; "-" &amp; EI23</f>
        <v>01.01.2026-30.06.2026</v>
      </c>
      <c r="EA24" s="699"/>
      <c r="EB24" s="699"/>
      <c r="EC24" s="699"/>
      <c r="ED24" s="699"/>
      <c r="EE24" s="699"/>
      <c r="EF24" s="699"/>
      <c r="EG24" s="817"/>
      <c r="EH24" s="836"/>
      <c r="EI24" s="818"/>
      <c r="EJ24" s="836"/>
      <c r="EK24" s="701"/>
      <c r="EL24" s="701"/>
      <c r="EM24" s="698"/>
      <c r="EN24" s="699" t="str">
        <f>EU23 &amp; "-" &amp; EW23</f>
        <v>01.07.2026-31.12.2026</v>
      </c>
      <c r="EO24" s="699"/>
      <c r="EP24" s="699"/>
      <c r="EQ24" s="699"/>
      <c r="ER24" s="699"/>
      <c r="ES24" s="699"/>
      <c r="ET24" s="699"/>
      <c r="EU24" s="817"/>
      <c r="EV24" s="836"/>
      <c r="EW24" s="818"/>
      <c r="EX24" s="836"/>
      <c r="EY24" s="623"/>
      <c r="EZ24" s="825"/>
      <c r="FD24" s="635"/>
    </row>
    <row r="25" spans="1:168" s="594" customFormat="1" ht="15" hidden="1" customHeight="1">
      <c r="A25" s="833"/>
      <c r="B25" s="833"/>
      <c r="C25" s="833"/>
      <c r="D25" s="833"/>
      <c r="E25" s="834"/>
      <c r="F25" s="833"/>
      <c r="G25" s="640"/>
      <c r="H25" s="814"/>
      <c r="I25" s="814"/>
      <c r="J25" s="814"/>
      <c r="K25" s="649"/>
      <c r="L25" s="599"/>
      <c r="M25" s="609"/>
      <c r="N25" s="615"/>
      <c r="O25" s="600"/>
      <c r="P25" s="600"/>
      <c r="Q25" s="600"/>
      <c r="R25" s="600"/>
      <c r="S25" s="600"/>
      <c r="T25" s="600"/>
      <c r="U25" s="600"/>
      <c r="V25" s="600"/>
      <c r="W25" s="670"/>
      <c r="X25" s="600"/>
      <c r="Y25" s="622"/>
      <c r="Z25" s="616"/>
      <c r="AA25" s="616"/>
      <c r="AB25" s="616"/>
      <c r="AC25" s="670"/>
      <c r="AD25" s="670"/>
      <c r="AE25" s="670"/>
      <c r="AF25" s="670"/>
      <c r="AG25" s="670"/>
      <c r="AH25" s="670"/>
      <c r="AI25" s="670"/>
      <c r="AJ25" s="670"/>
      <c r="AK25" s="670"/>
      <c r="AL25" s="670"/>
      <c r="AM25" s="693"/>
      <c r="AN25" s="687"/>
      <c r="AO25" s="687"/>
      <c r="AP25" s="687"/>
      <c r="AQ25" s="670"/>
      <c r="AR25" s="670"/>
      <c r="AS25" s="670"/>
      <c r="AT25" s="670"/>
      <c r="AU25" s="670"/>
      <c r="AV25" s="670"/>
      <c r="AW25" s="670"/>
      <c r="AX25" s="670"/>
      <c r="AY25" s="670"/>
      <c r="AZ25" s="670"/>
      <c r="BA25" s="693"/>
      <c r="BB25" s="687"/>
      <c r="BC25" s="687"/>
      <c r="BD25" s="687"/>
      <c r="BE25" s="670"/>
      <c r="BF25" s="670"/>
      <c r="BG25" s="670"/>
      <c r="BH25" s="670"/>
      <c r="BI25" s="670"/>
      <c r="BJ25" s="670"/>
      <c r="BK25" s="670"/>
      <c r="BL25" s="670"/>
      <c r="BM25" s="670"/>
      <c r="BN25" s="670"/>
      <c r="BO25" s="693"/>
      <c r="BP25" s="687"/>
      <c r="BQ25" s="687"/>
      <c r="BR25" s="687"/>
      <c r="BS25" s="670"/>
      <c r="BT25" s="670"/>
      <c r="BU25" s="670"/>
      <c r="BV25" s="670"/>
      <c r="BW25" s="670"/>
      <c r="BX25" s="670"/>
      <c r="BY25" s="670"/>
      <c r="BZ25" s="670"/>
      <c r="CA25" s="670"/>
      <c r="CB25" s="670"/>
      <c r="CC25" s="693"/>
      <c r="CD25" s="687"/>
      <c r="CE25" s="687"/>
      <c r="CF25" s="687"/>
      <c r="CG25" s="670"/>
      <c r="CH25" s="670"/>
      <c r="CI25" s="670"/>
      <c r="CJ25" s="670"/>
      <c r="CK25" s="670"/>
      <c r="CL25" s="670"/>
      <c r="CM25" s="670"/>
      <c r="CN25" s="670"/>
      <c r="CO25" s="670"/>
      <c r="CP25" s="670"/>
      <c r="CQ25" s="693"/>
      <c r="CR25" s="687"/>
      <c r="CS25" s="687"/>
      <c r="CT25" s="687"/>
      <c r="CU25" s="670"/>
      <c r="CV25" s="670"/>
      <c r="CW25" s="670"/>
      <c r="CX25" s="670"/>
      <c r="CY25" s="670"/>
      <c r="CZ25" s="670"/>
      <c r="DA25" s="670"/>
      <c r="DB25" s="670"/>
      <c r="DC25" s="670"/>
      <c r="DD25" s="670"/>
      <c r="DE25" s="693"/>
      <c r="DF25" s="687"/>
      <c r="DG25" s="687"/>
      <c r="DH25" s="687"/>
      <c r="DI25" s="670"/>
      <c r="DJ25" s="670"/>
      <c r="DK25" s="670"/>
      <c r="DL25" s="670"/>
      <c r="DM25" s="670"/>
      <c r="DN25" s="670"/>
      <c r="DO25" s="670"/>
      <c r="DP25" s="670"/>
      <c r="DQ25" s="670"/>
      <c r="DR25" s="670"/>
      <c r="DS25" s="693"/>
      <c r="DT25" s="687"/>
      <c r="DU25" s="687"/>
      <c r="DV25" s="687"/>
      <c r="DW25" s="670"/>
      <c r="DX25" s="670"/>
      <c r="DY25" s="670"/>
      <c r="DZ25" s="670"/>
      <c r="EA25" s="670"/>
      <c r="EB25" s="670"/>
      <c r="EC25" s="670"/>
      <c r="ED25" s="670"/>
      <c r="EE25" s="670"/>
      <c r="EF25" s="670"/>
      <c r="EG25" s="693"/>
      <c r="EH25" s="687"/>
      <c r="EI25" s="687"/>
      <c r="EJ25" s="687"/>
      <c r="EK25" s="670"/>
      <c r="EL25" s="670"/>
      <c r="EM25" s="670"/>
      <c r="EN25" s="670"/>
      <c r="EO25" s="670"/>
      <c r="EP25" s="670"/>
      <c r="EQ25" s="670"/>
      <c r="ER25" s="670"/>
      <c r="ES25" s="670"/>
      <c r="ET25" s="670"/>
      <c r="EU25" s="693"/>
      <c r="EV25" s="687"/>
      <c r="EW25" s="687"/>
      <c r="EX25" s="687"/>
      <c r="EY25" s="613"/>
      <c r="EZ25" s="825"/>
      <c r="FA25" s="630"/>
      <c r="FB25" s="630"/>
      <c r="FC25" s="630"/>
      <c r="FD25" s="635"/>
      <c r="FE25" s="630"/>
      <c r="FF25" s="630"/>
      <c r="FG25" s="630"/>
      <c r="FH25" s="630"/>
      <c r="FI25" s="630"/>
      <c r="FJ25" s="630"/>
      <c r="FK25" s="630"/>
      <c r="FL25" s="630"/>
    </row>
    <row r="26" spans="1:168" customFormat="1" ht="15" customHeight="1">
      <c r="A26" s="833"/>
      <c r="B26" s="833"/>
      <c r="C26" s="833"/>
      <c r="D26" s="833"/>
      <c r="E26" s="834"/>
      <c r="F26" s="644"/>
      <c r="G26" s="642"/>
      <c r="H26" s="814"/>
      <c r="I26" s="814"/>
      <c r="J26" s="716"/>
      <c r="K26" s="618"/>
      <c r="L26" s="599"/>
      <c r="M26" s="608" t="s">
        <v>397</v>
      </c>
      <c r="N26" s="615"/>
      <c r="O26" s="600"/>
      <c r="P26" s="600"/>
      <c r="Q26" s="600"/>
      <c r="R26" s="600"/>
      <c r="S26" s="600"/>
      <c r="T26" s="600"/>
      <c r="U26" s="600"/>
      <c r="V26" s="600"/>
      <c r="W26" s="670"/>
      <c r="X26" s="600"/>
      <c r="Y26" s="622"/>
      <c r="Z26" s="616"/>
      <c r="AA26" s="616"/>
      <c r="AB26" s="616"/>
      <c r="AC26" s="670"/>
      <c r="AD26" s="670"/>
      <c r="AE26" s="670"/>
      <c r="AF26" s="670"/>
      <c r="AG26" s="670"/>
      <c r="AH26" s="670"/>
      <c r="AI26" s="670"/>
      <c r="AJ26" s="670"/>
      <c r="AK26" s="670"/>
      <c r="AL26" s="670"/>
      <c r="AM26" s="693"/>
      <c r="AN26" s="687"/>
      <c r="AO26" s="687"/>
      <c r="AP26" s="687"/>
      <c r="AQ26" s="670"/>
      <c r="AR26" s="670"/>
      <c r="AS26" s="670"/>
      <c r="AT26" s="670"/>
      <c r="AU26" s="670"/>
      <c r="AV26" s="670"/>
      <c r="AW26" s="670"/>
      <c r="AX26" s="670"/>
      <c r="AY26" s="670"/>
      <c r="AZ26" s="670"/>
      <c r="BA26" s="693"/>
      <c r="BB26" s="687"/>
      <c r="BC26" s="687"/>
      <c r="BD26" s="687"/>
      <c r="BE26" s="670"/>
      <c r="BF26" s="670"/>
      <c r="BG26" s="670"/>
      <c r="BH26" s="670"/>
      <c r="BI26" s="670"/>
      <c r="BJ26" s="670"/>
      <c r="BK26" s="670"/>
      <c r="BL26" s="670"/>
      <c r="BM26" s="670"/>
      <c r="BN26" s="670"/>
      <c r="BO26" s="693"/>
      <c r="BP26" s="687"/>
      <c r="BQ26" s="687"/>
      <c r="BR26" s="687"/>
      <c r="BS26" s="670"/>
      <c r="BT26" s="670"/>
      <c r="BU26" s="670"/>
      <c r="BV26" s="670"/>
      <c r="BW26" s="670"/>
      <c r="BX26" s="670"/>
      <c r="BY26" s="670"/>
      <c r="BZ26" s="670"/>
      <c r="CA26" s="670"/>
      <c r="CB26" s="670"/>
      <c r="CC26" s="693"/>
      <c r="CD26" s="687"/>
      <c r="CE26" s="687"/>
      <c r="CF26" s="687"/>
      <c r="CG26" s="670"/>
      <c r="CH26" s="670"/>
      <c r="CI26" s="670"/>
      <c r="CJ26" s="670"/>
      <c r="CK26" s="670"/>
      <c r="CL26" s="670"/>
      <c r="CM26" s="670"/>
      <c r="CN26" s="670"/>
      <c r="CO26" s="670"/>
      <c r="CP26" s="670"/>
      <c r="CQ26" s="693"/>
      <c r="CR26" s="687"/>
      <c r="CS26" s="687"/>
      <c r="CT26" s="687"/>
      <c r="CU26" s="670"/>
      <c r="CV26" s="670"/>
      <c r="CW26" s="670"/>
      <c r="CX26" s="670"/>
      <c r="CY26" s="670"/>
      <c r="CZ26" s="670"/>
      <c r="DA26" s="670"/>
      <c r="DB26" s="670"/>
      <c r="DC26" s="670"/>
      <c r="DD26" s="670"/>
      <c r="DE26" s="693"/>
      <c r="DF26" s="687"/>
      <c r="DG26" s="687"/>
      <c r="DH26" s="687"/>
      <c r="DI26" s="670"/>
      <c r="DJ26" s="670"/>
      <c r="DK26" s="670"/>
      <c r="DL26" s="670"/>
      <c r="DM26" s="670"/>
      <c r="DN26" s="670"/>
      <c r="DO26" s="670"/>
      <c r="DP26" s="670"/>
      <c r="DQ26" s="670"/>
      <c r="DR26" s="670"/>
      <c r="DS26" s="693"/>
      <c r="DT26" s="687"/>
      <c r="DU26" s="687"/>
      <c r="DV26" s="687"/>
      <c r="DW26" s="670"/>
      <c r="DX26" s="670"/>
      <c r="DY26" s="670"/>
      <c r="DZ26" s="670"/>
      <c r="EA26" s="670"/>
      <c r="EB26" s="670"/>
      <c r="EC26" s="670"/>
      <c r="ED26" s="670"/>
      <c r="EE26" s="670"/>
      <c r="EF26" s="670"/>
      <c r="EG26" s="693"/>
      <c r="EH26" s="687"/>
      <c r="EI26" s="687"/>
      <c r="EJ26" s="687"/>
      <c r="EK26" s="670"/>
      <c r="EL26" s="670"/>
      <c r="EM26" s="670"/>
      <c r="EN26" s="670"/>
      <c r="EO26" s="670"/>
      <c r="EP26" s="670"/>
      <c r="EQ26" s="670"/>
      <c r="ER26" s="670"/>
      <c r="ES26" s="670"/>
      <c r="ET26" s="670"/>
      <c r="EU26" s="693"/>
      <c r="EV26" s="687"/>
      <c r="EW26" s="687"/>
      <c r="EX26" s="687"/>
      <c r="EY26" s="613"/>
      <c r="EZ26" s="826"/>
      <c r="FA26" s="632"/>
      <c r="FB26" s="632"/>
      <c r="FC26" s="632"/>
      <c r="FD26" s="635"/>
      <c r="FE26" s="632"/>
      <c r="FF26" s="630"/>
      <c r="FG26" s="630"/>
      <c r="FH26" s="255"/>
      <c r="FI26" s="255"/>
      <c r="FJ26" s="255"/>
      <c r="FK26" s="255"/>
      <c r="FL26" s="255"/>
    </row>
    <row r="27" spans="1:168" s="665" customFormat="1" ht="33.75">
      <c r="A27" s="833"/>
      <c r="B27" s="833"/>
      <c r="C27" s="833"/>
      <c r="D27" s="833"/>
      <c r="E27" s="834" t="s">
        <v>50</v>
      </c>
      <c r="F27" s="707"/>
      <c r="G27" s="738"/>
      <c r="H27" s="814"/>
      <c r="I27" s="814" t="s">
        <v>1204</v>
      </c>
      <c r="J27" s="716"/>
      <c r="K27" s="668"/>
      <c r="L27" s="741" t="str">
        <f>mergeValue(A27) &amp;"."&amp; mergeValue(B27)&amp;"."&amp; mergeValue(C27)&amp;"."&amp; mergeValue(D27)&amp;"."&amp; mergeValue(E27)</f>
        <v>1.1.1.1.2</v>
      </c>
      <c r="M27" s="678" t="s">
        <v>9</v>
      </c>
      <c r="N27" s="697"/>
      <c r="O27" s="837" t="s">
        <v>291</v>
      </c>
      <c r="P27" s="838"/>
      <c r="Q27" s="838"/>
      <c r="R27" s="838"/>
      <c r="S27" s="838"/>
      <c r="T27" s="838"/>
      <c r="U27" s="838"/>
      <c r="V27" s="838"/>
      <c r="W27" s="838"/>
      <c r="X27" s="838"/>
      <c r="Y27" s="838"/>
      <c r="Z27" s="838"/>
      <c r="AA27" s="838"/>
      <c r="AB27" s="838"/>
      <c r="AC27" s="838"/>
      <c r="AD27" s="838"/>
      <c r="AE27" s="838"/>
      <c r="AF27" s="838"/>
      <c r="AG27" s="838"/>
      <c r="AH27" s="838"/>
      <c r="AI27" s="838"/>
      <c r="AJ27" s="838"/>
      <c r="AK27" s="838"/>
      <c r="AL27" s="838"/>
      <c r="AM27" s="838"/>
      <c r="AN27" s="838"/>
      <c r="AO27" s="838"/>
      <c r="AP27" s="838"/>
      <c r="AQ27" s="838"/>
      <c r="AR27" s="838"/>
      <c r="AS27" s="838"/>
      <c r="AT27" s="838"/>
      <c r="AU27" s="838"/>
      <c r="AV27" s="838"/>
      <c r="AW27" s="838"/>
      <c r="AX27" s="838"/>
      <c r="AY27" s="838"/>
      <c r="AZ27" s="838"/>
      <c r="BA27" s="838"/>
      <c r="BB27" s="838"/>
      <c r="BC27" s="838"/>
      <c r="BD27" s="838"/>
      <c r="BE27" s="838"/>
      <c r="BF27" s="838"/>
      <c r="BG27" s="838"/>
      <c r="BH27" s="838"/>
      <c r="BI27" s="838"/>
      <c r="BJ27" s="838"/>
      <c r="BK27" s="838"/>
      <c r="BL27" s="838"/>
      <c r="BM27" s="838"/>
      <c r="BN27" s="838"/>
      <c r="BO27" s="838"/>
      <c r="BP27" s="838"/>
      <c r="BQ27" s="838"/>
      <c r="BR27" s="838"/>
      <c r="BS27" s="838"/>
      <c r="BT27" s="838"/>
      <c r="BU27" s="838"/>
      <c r="BV27" s="838"/>
      <c r="BW27" s="838"/>
      <c r="BX27" s="838"/>
      <c r="BY27" s="838"/>
      <c r="BZ27" s="838"/>
      <c r="CA27" s="838"/>
      <c r="CB27" s="838"/>
      <c r="CC27" s="838"/>
      <c r="CD27" s="838"/>
      <c r="CE27" s="838"/>
      <c r="CF27" s="838"/>
      <c r="CG27" s="838"/>
      <c r="CH27" s="838"/>
      <c r="CI27" s="838"/>
      <c r="CJ27" s="838"/>
      <c r="CK27" s="838"/>
      <c r="CL27" s="838"/>
      <c r="CM27" s="838"/>
      <c r="CN27" s="838"/>
      <c r="CO27" s="838"/>
      <c r="CP27" s="838"/>
      <c r="CQ27" s="838"/>
      <c r="CR27" s="838"/>
      <c r="CS27" s="838"/>
      <c r="CT27" s="838"/>
      <c r="CU27" s="838"/>
      <c r="CV27" s="838"/>
      <c r="CW27" s="838"/>
      <c r="CX27" s="838"/>
      <c r="CY27" s="838"/>
      <c r="CZ27" s="838"/>
      <c r="DA27" s="838"/>
      <c r="DB27" s="838"/>
      <c r="DC27" s="838"/>
      <c r="DD27" s="838"/>
      <c r="DE27" s="838"/>
      <c r="DF27" s="838"/>
      <c r="DG27" s="838"/>
      <c r="DH27" s="838"/>
      <c r="DI27" s="838"/>
      <c r="DJ27" s="838"/>
      <c r="DK27" s="838"/>
      <c r="DL27" s="838"/>
      <c r="DM27" s="838"/>
      <c r="DN27" s="838"/>
      <c r="DO27" s="838"/>
      <c r="DP27" s="838"/>
      <c r="DQ27" s="838"/>
      <c r="DR27" s="838"/>
      <c r="DS27" s="838"/>
      <c r="DT27" s="838"/>
      <c r="DU27" s="838"/>
      <c r="DV27" s="838"/>
      <c r="DW27" s="838"/>
      <c r="DX27" s="838"/>
      <c r="DY27" s="838"/>
      <c r="DZ27" s="838"/>
      <c r="EA27" s="838"/>
      <c r="EB27" s="838"/>
      <c r="EC27" s="838"/>
      <c r="ED27" s="838"/>
      <c r="EE27" s="838"/>
      <c r="EF27" s="838"/>
      <c r="EG27" s="838"/>
      <c r="EH27" s="838"/>
      <c r="EI27" s="838"/>
      <c r="EJ27" s="838"/>
      <c r="EK27" s="838"/>
      <c r="EL27" s="838"/>
      <c r="EM27" s="838"/>
      <c r="EN27" s="838"/>
      <c r="EO27" s="838"/>
      <c r="EP27" s="838"/>
      <c r="EQ27" s="838"/>
      <c r="ER27" s="838"/>
      <c r="ES27" s="838"/>
      <c r="ET27" s="838"/>
      <c r="EU27" s="838"/>
      <c r="EV27" s="838"/>
      <c r="EW27" s="838"/>
      <c r="EX27" s="838"/>
      <c r="EY27" s="839"/>
      <c r="EZ27" s="503" t="s">
        <v>497</v>
      </c>
      <c r="FA27" s="700"/>
      <c r="FB27" s="703" t="str">
        <f>strCheckUnique(FC27:FC31)</f>
        <v/>
      </c>
      <c r="FC27" s="700"/>
      <c r="FD27" s="703"/>
      <c r="FE27" s="700"/>
      <c r="FF27" s="700"/>
      <c r="FG27" s="700"/>
      <c r="FH27" s="700"/>
      <c r="FI27" s="700"/>
      <c r="FJ27" s="700"/>
      <c r="FK27" s="700"/>
      <c r="FL27" s="700"/>
    </row>
    <row r="28" spans="1:168" s="665" customFormat="1" ht="66" customHeight="1">
      <c r="A28" s="833"/>
      <c r="B28" s="833"/>
      <c r="C28" s="833"/>
      <c r="D28" s="833"/>
      <c r="E28" s="834"/>
      <c r="F28" s="833">
        <v>1</v>
      </c>
      <c r="G28" s="707"/>
      <c r="H28" s="814"/>
      <c r="I28" s="814"/>
      <c r="J28" s="814"/>
      <c r="K28" s="716"/>
      <c r="L28" s="741" t="str">
        <f>mergeValue(A28) &amp;"."&amp; mergeValue(B28)&amp;"."&amp; mergeValue(C28)&amp;"."&amp; mergeValue(D28)&amp;"."&amp; mergeValue(E28)&amp;"."&amp; mergeValue(F28)</f>
        <v>1.1.1.1.2.1</v>
      </c>
      <c r="M28" s="723"/>
      <c r="N28" s="822"/>
      <c r="O28" s="685"/>
      <c r="P28" s="753">
        <v>0</v>
      </c>
      <c r="Q28" s="753">
        <v>46.83</v>
      </c>
      <c r="R28" s="753">
        <v>1727.51</v>
      </c>
      <c r="S28" s="685"/>
      <c r="T28" s="685"/>
      <c r="U28" s="685"/>
      <c r="V28" s="685"/>
      <c r="W28" s="685"/>
      <c r="X28" s="685"/>
      <c r="Y28" s="817" t="s">
        <v>1191</v>
      </c>
      <c r="Z28" s="836" t="s">
        <v>83</v>
      </c>
      <c r="AA28" s="817" t="s">
        <v>1207</v>
      </c>
      <c r="AB28" s="836" t="s">
        <v>83</v>
      </c>
      <c r="AC28" s="685"/>
      <c r="AD28" s="753">
        <v>0</v>
      </c>
      <c r="AE28" s="753">
        <v>48.42</v>
      </c>
      <c r="AF28" s="753">
        <v>1768.5</v>
      </c>
      <c r="AG28" s="685"/>
      <c r="AH28" s="685"/>
      <c r="AI28" s="685"/>
      <c r="AJ28" s="685"/>
      <c r="AK28" s="685"/>
      <c r="AL28" s="685"/>
      <c r="AM28" s="817" t="s">
        <v>1208</v>
      </c>
      <c r="AN28" s="836" t="s">
        <v>83</v>
      </c>
      <c r="AO28" s="817" t="s">
        <v>1209</v>
      </c>
      <c r="AP28" s="836" t="s">
        <v>83</v>
      </c>
      <c r="AQ28" s="685"/>
      <c r="AR28" s="753">
        <v>0</v>
      </c>
      <c r="AS28" s="753">
        <v>48.42</v>
      </c>
      <c r="AT28" s="753">
        <v>1768.5</v>
      </c>
      <c r="AU28" s="685"/>
      <c r="AV28" s="685"/>
      <c r="AW28" s="685"/>
      <c r="AX28" s="685"/>
      <c r="AY28" s="685"/>
      <c r="AZ28" s="685"/>
      <c r="BA28" s="817" t="s">
        <v>1210</v>
      </c>
      <c r="BB28" s="836" t="s">
        <v>83</v>
      </c>
      <c r="BC28" s="817" t="s">
        <v>1211</v>
      </c>
      <c r="BD28" s="836" t="s">
        <v>83</v>
      </c>
      <c r="BE28" s="685"/>
      <c r="BF28" s="753">
        <v>0</v>
      </c>
      <c r="BG28" s="753">
        <v>48.87</v>
      </c>
      <c r="BH28" s="753">
        <v>1794.63</v>
      </c>
      <c r="BI28" s="685"/>
      <c r="BJ28" s="685"/>
      <c r="BK28" s="685"/>
      <c r="BL28" s="685"/>
      <c r="BM28" s="685"/>
      <c r="BN28" s="685"/>
      <c r="BO28" s="817" t="s">
        <v>1212</v>
      </c>
      <c r="BP28" s="836" t="s">
        <v>83</v>
      </c>
      <c r="BQ28" s="817" t="s">
        <v>1213</v>
      </c>
      <c r="BR28" s="836" t="s">
        <v>83</v>
      </c>
      <c r="BS28" s="685"/>
      <c r="BT28" s="753">
        <v>0</v>
      </c>
      <c r="BU28" s="753">
        <v>48.87</v>
      </c>
      <c r="BV28" s="753">
        <v>1794.63</v>
      </c>
      <c r="BW28" s="685"/>
      <c r="BX28" s="685"/>
      <c r="BY28" s="685"/>
      <c r="BZ28" s="685"/>
      <c r="CA28" s="685"/>
      <c r="CB28" s="685"/>
      <c r="CC28" s="817" t="s">
        <v>1214</v>
      </c>
      <c r="CD28" s="836" t="s">
        <v>83</v>
      </c>
      <c r="CE28" s="817" t="s">
        <v>1215</v>
      </c>
      <c r="CF28" s="836" t="s">
        <v>83</v>
      </c>
      <c r="CG28" s="685"/>
      <c r="CH28" s="753">
        <v>0</v>
      </c>
      <c r="CI28" s="753">
        <v>50.63</v>
      </c>
      <c r="CJ28" s="753">
        <v>1849.68</v>
      </c>
      <c r="CK28" s="685"/>
      <c r="CL28" s="685"/>
      <c r="CM28" s="685"/>
      <c r="CN28" s="685"/>
      <c r="CO28" s="685"/>
      <c r="CP28" s="685"/>
      <c r="CQ28" s="817" t="s">
        <v>1216</v>
      </c>
      <c r="CR28" s="836" t="s">
        <v>83</v>
      </c>
      <c r="CS28" s="817" t="s">
        <v>1217</v>
      </c>
      <c r="CT28" s="836" t="s">
        <v>83</v>
      </c>
      <c r="CU28" s="685"/>
      <c r="CV28" s="753">
        <v>0</v>
      </c>
      <c r="CW28" s="753">
        <v>50.63</v>
      </c>
      <c r="CX28" s="753">
        <v>1849.68</v>
      </c>
      <c r="CY28" s="685"/>
      <c r="CZ28" s="685"/>
      <c r="DA28" s="685"/>
      <c r="DB28" s="685"/>
      <c r="DC28" s="685"/>
      <c r="DD28" s="685"/>
      <c r="DE28" s="817" t="s">
        <v>1218</v>
      </c>
      <c r="DF28" s="836" t="s">
        <v>83</v>
      </c>
      <c r="DG28" s="817" t="s">
        <v>1219</v>
      </c>
      <c r="DH28" s="836" t="s">
        <v>83</v>
      </c>
      <c r="DI28" s="685"/>
      <c r="DJ28" s="753">
        <v>0</v>
      </c>
      <c r="DK28" s="753">
        <v>52.45</v>
      </c>
      <c r="DL28" s="753">
        <v>1867.55</v>
      </c>
      <c r="DM28" s="685"/>
      <c r="DN28" s="685"/>
      <c r="DO28" s="685"/>
      <c r="DP28" s="685"/>
      <c r="DQ28" s="685"/>
      <c r="DR28" s="685"/>
      <c r="DS28" s="817" t="s">
        <v>1220</v>
      </c>
      <c r="DT28" s="836" t="s">
        <v>83</v>
      </c>
      <c r="DU28" s="817" t="s">
        <v>1221</v>
      </c>
      <c r="DV28" s="836" t="s">
        <v>83</v>
      </c>
      <c r="DW28" s="685"/>
      <c r="DX28" s="753">
        <v>0</v>
      </c>
      <c r="DY28" s="753">
        <v>52.45</v>
      </c>
      <c r="DZ28" s="753">
        <v>1867.55</v>
      </c>
      <c r="EA28" s="685"/>
      <c r="EB28" s="685"/>
      <c r="EC28" s="685"/>
      <c r="ED28" s="685"/>
      <c r="EE28" s="685"/>
      <c r="EF28" s="685"/>
      <c r="EG28" s="817" t="s">
        <v>1222</v>
      </c>
      <c r="EH28" s="836" t="s">
        <v>83</v>
      </c>
      <c r="EI28" s="817" t="s">
        <v>1223</v>
      </c>
      <c r="EJ28" s="836" t="s">
        <v>83</v>
      </c>
      <c r="EK28" s="685"/>
      <c r="EL28" s="753">
        <v>0</v>
      </c>
      <c r="EM28" s="753">
        <v>54.34</v>
      </c>
      <c r="EN28" s="753">
        <v>1934.77</v>
      </c>
      <c r="EO28" s="685"/>
      <c r="EP28" s="685"/>
      <c r="EQ28" s="685"/>
      <c r="ER28" s="685"/>
      <c r="ES28" s="685"/>
      <c r="ET28" s="685"/>
      <c r="EU28" s="817" t="s">
        <v>1224</v>
      </c>
      <c r="EV28" s="836" t="s">
        <v>83</v>
      </c>
      <c r="EW28" s="817" t="s">
        <v>1189</v>
      </c>
      <c r="EX28" s="836" t="s">
        <v>84</v>
      </c>
      <c r="EY28" s="695"/>
      <c r="EZ28" s="813" t="s">
        <v>658</v>
      </c>
      <c r="FA28" s="700" t="str">
        <f>strCheckDate(O29:EY29)</f>
        <v/>
      </c>
      <c r="FB28" s="700"/>
      <c r="FC28" s="703" t="str">
        <f>IF(M28="","",M28 )</f>
        <v/>
      </c>
      <c r="FD28" s="703"/>
      <c r="FE28" s="703"/>
      <c r="FF28" s="703"/>
      <c r="FG28" s="700"/>
      <c r="FH28" s="700"/>
      <c r="FI28" s="700"/>
      <c r="FJ28" s="700"/>
      <c r="FK28" s="700"/>
      <c r="FL28" s="700"/>
    </row>
    <row r="29" spans="1:168" s="665" customFormat="1" ht="14.25" hidden="1" customHeight="1">
      <c r="A29" s="833"/>
      <c r="B29" s="833"/>
      <c r="C29" s="833"/>
      <c r="D29" s="833"/>
      <c r="E29" s="834"/>
      <c r="F29" s="833"/>
      <c r="G29" s="707"/>
      <c r="H29" s="814"/>
      <c r="I29" s="814"/>
      <c r="J29" s="814"/>
      <c r="K29" s="716"/>
      <c r="L29" s="677"/>
      <c r="M29" s="719"/>
      <c r="N29" s="822"/>
      <c r="O29" s="701"/>
      <c r="P29" s="701"/>
      <c r="Q29" s="698"/>
      <c r="R29" s="699" t="str">
        <f>Y28 &amp; "-" &amp; AA28</f>
        <v>01.01.2022-30.06.2022</v>
      </c>
      <c r="S29" s="699"/>
      <c r="T29" s="699"/>
      <c r="U29" s="699"/>
      <c r="V29" s="699"/>
      <c r="W29" s="699"/>
      <c r="X29" s="699"/>
      <c r="Y29" s="817"/>
      <c r="Z29" s="836"/>
      <c r="AA29" s="818"/>
      <c r="AB29" s="836"/>
      <c r="AC29" s="701"/>
      <c r="AD29" s="701"/>
      <c r="AE29" s="698"/>
      <c r="AF29" s="699" t="str">
        <f>AM28 &amp; "-" &amp; AO28</f>
        <v>01.07.2022-31.12.2022</v>
      </c>
      <c r="AG29" s="699"/>
      <c r="AH29" s="699"/>
      <c r="AI29" s="699"/>
      <c r="AJ29" s="699"/>
      <c r="AK29" s="699"/>
      <c r="AL29" s="699"/>
      <c r="AM29" s="817"/>
      <c r="AN29" s="836"/>
      <c r="AO29" s="818"/>
      <c r="AP29" s="836"/>
      <c r="AQ29" s="701"/>
      <c r="AR29" s="701"/>
      <c r="AS29" s="698"/>
      <c r="AT29" s="699" t="str">
        <f>BA28 &amp; "-" &amp; BC28</f>
        <v>01.01.2023-30.06.2023</v>
      </c>
      <c r="AU29" s="699"/>
      <c r="AV29" s="699"/>
      <c r="AW29" s="699"/>
      <c r="AX29" s="699"/>
      <c r="AY29" s="699"/>
      <c r="AZ29" s="699"/>
      <c r="BA29" s="817"/>
      <c r="BB29" s="836"/>
      <c r="BC29" s="818"/>
      <c r="BD29" s="836"/>
      <c r="BE29" s="701"/>
      <c r="BF29" s="701"/>
      <c r="BG29" s="698"/>
      <c r="BH29" s="699" t="str">
        <f>BO28 &amp; "-" &amp; BQ28</f>
        <v>01.07.2023-31.12.2023</v>
      </c>
      <c r="BI29" s="699"/>
      <c r="BJ29" s="699"/>
      <c r="BK29" s="699"/>
      <c r="BL29" s="699"/>
      <c r="BM29" s="699"/>
      <c r="BN29" s="699"/>
      <c r="BO29" s="817"/>
      <c r="BP29" s="836"/>
      <c r="BQ29" s="818"/>
      <c r="BR29" s="836"/>
      <c r="BS29" s="701"/>
      <c r="BT29" s="701"/>
      <c r="BU29" s="698"/>
      <c r="BV29" s="699" t="str">
        <f>CC28 &amp; "-" &amp; CE28</f>
        <v>01.01.2024-30.06.2024</v>
      </c>
      <c r="BW29" s="699"/>
      <c r="BX29" s="699"/>
      <c r="BY29" s="699"/>
      <c r="BZ29" s="699"/>
      <c r="CA29" s="699"/>
      <c r="CB29" s="699"/>
      <c r="CC29" s="817"/>
      <c r="CD29" s="836"/>
      <c r="CE29" s="818"/>
      <c r="CF29" s="836"/>
      <c r="CG29" s="701"/>
      <c r="CH29" s="701"/>
      <c r="CI29" s="698"/>
      <c r="CJ29" s="699" t="str">
        <f>CQ28 &amp; "-" &amp; CS28</f>
        <v>01.07.2024-31.12.2024</v>
      </c>
      <c r="CK29" s="699"/>
      <c r="CL29" s="699"/>
      <c r="CM29" s="699"/>
      <c r="CN29" s="699"/>
      <c r="CO29" s="699"/>
      <c r="CP29" s="699"/>
      <c r="CQ29" s="817"/>
      <c r="CR29" s="836"/>
      <c r="CS29" s="818"/>
      <c r="CT29" s="836"/>
      <c r="CU29" s="701"/>
      <c r="CV29" s="701"/>
      <c r="CW29" s="698"/>
      <c r="CX29" s="699" t="str">
        <f>DE28 &amp; "-" &amp; DG28</f>
        <v>01.01.2025-30.06.2025</v>
      </c>
      <c r="CY29" s="699"/>
      <c r="CZ29" s="699"/>
      <c r="DA29" s="699"/>
      <c r="DB29" s="699"/>
      <c r="DC29" s="699"/>
      <c r="DD29" s="699"/>
      <c r="DE29" s="817"/>
      <c r="DF29" s="836"/>
      <c r="DG29" s="818"/>
      <c r="DH29" s="836"/>
      <c r="DI29" s="701"/>
      <c r="DJ29" s="701"/>
      <c r="DK29" s="698"/>
      <c r="DL29" s="699" t="str">
        <f>DS28 &amp; "-" &amp; DU28</f>
        <v>01.07.2025-31.12.2025</v>
      </c>
      <c r="DM29" s="699"/>
      <c r="DN29" s="699"/>
      <c r="DO29" s="699"/>
      <c r="DP29" s="699"/>
      <c r="DQ29" s="699"/>
      <c r="DR29" s="699"/>
      <c r="DS29" s="817"/>
      <c r="DT29" s="836"/>
      <c r="DU29" s="818"/>
      <c r="DV29" s="836"/>
      <c r="DW29" s="701"/>
      <c r="DX29" s="701"/>
      <c r="DY29" s="698"/>
      <c r="DZ29" s="699" t="str">
        <f>EG28 &amp; "-" &amp; EI28</f>
        <v>01.01.2026-30.06.2026</v>
      </c>
      <c r="EA29" s="699"/>
      <c r="EB29" s="699"/>
      <c r="EC29" s="699"/>
      <c r="ED29" s="699"/>
      <c r="EE29" s="699"/>
      <c r="EF29" s="699"/>
      <c r="EG29" s="817"/>
      <c r="EH29" s="836"/>
      <c r="EI29" s="818"/>
      <c r="EJ29" s="836"/>
      <c r="EK29" s="701"/>
      <c r="EL29" s="701"/>
      <c r="EM29" s="698"/>
      <c r="EN29" s="699" t="str">
        <f>EU28 &amp; "-" &amp; EW28</f>
        <v>01.07.2026-31.12.2026</v>
      </c>
      <c r="EO29" s="699"/>
      <c r="EP29" s="699"/>
      <c r="EQ29" s="699"/>
      <c r="ER29" s="699"/>
      <c r="ES29" s="699"/>
      <c r="ET29" s="699"/>
      <c r="EU29" s="817"/>
      <c r="EV29" s="836"/>
      <c r="EW29" s="818"/>
      <c r="EX29" s="836"/>
      <c r="EY29" s="695"/>
      <c r="EZ29" s="813"/>
      <c r="FA29" s="700"/>
      <c r="FB29" s="700"/>
      <c r="FC29" s="700"/>
      <c r="FD29" s="703"/>
      <c r="FE29" s="700"/>
      <c r="FF29" s="700"/>
      <c r="FG29" s="700"/>
      <c r="FH29" s="700"/>
      <c r="FI29" s="700"/>
      <c r="FJ29" s="700"/>
      <c r="FK29" s="700"/>
      <c r="FL29" s="700"/>
    </row>
    <row r="30" spans="1:168" s="665" customFormat="1" ht="14.25" hidden="1" customHeight="1">
      <c r="A30" s="833"/>
      <c r="B30" s="833"/>
      <c r="C30" s="833"/>
      <c r="D30" s="833"/>
      <c r="E30" s="834"/>
      <c r="F30" s="833"/>
      <c r="G30" s="707"/>
      <c r="H30" s="814"/>
      <c r="I30" s="814"/>
      <c r="J30" s="814"/>
      <c r="K30" s="716"/>
      <c r="L30" s="669"/>
      <c r="M30" s="680"/>
      <c r="N30" s="686"/>
      <c r="O30" s="670"/>
      <c r="P30" s="670"/>
      <c r="Q30" s="670"/>
      <c r="R30" s="670"/>
      <c r="S30" s="670"/>
      <c r="T30" s="670"/>
      <c r="U30" s="670"/>
      <c r="V30" s="670"/>
      <c r="W30" s="670"/>
      <c r="X30" s="670"/>
      <c r="Y30" s="693"/>
      <c r="Z30" s="687"/>
      <c r="AA30" s="687"/>
      <c r="AB30" s="687"/>
      <c r="AC30" s="670"/>
      <c r="AD30" s="670"/>
      <c r="AE30" s="670"/>
      <c r="AF30" s="670"/>
      <c r="AG30" s="670"/>
      <c r="AH30" s="670"/>
      <c r="AI30" s="670"/>
      <c r="AJ30" s="670"/>
      <c r="AK30" s="670"/>
      <c r="AL30" s="670"/>
      <c r="AM30" s="693"/>
      <c r="AN30" s="687"/>
      <c r="AO30" s="687"/>
      <c r="AP30" s="687"/>
      <c r="AQ30" s="670"/>
      <c r="AR30" s="670"/>
      <c r="AS30" s="670"/>
      <c r="AT30" s="670"/>
      <c r="AU30" s="670"/>
      <c r="AV30" s="670"/>
      <c r="AW30" s="670"/>
      <c r="AX30" s="670"/>
      <c r="AY30" s="670"/>
      <c r="AZ30" s="670"/>
      <c r="BA30" s="693"/>
      <c r="BB30" s="687"/>
      <c r="BC30" s="687"/>
      <c r="BD30" s="687"/>
      <c r="BE30" s="670"/>
      <c r="BF30" s="670"/>
      <c r="BG30" s="670"/>
      <c r="BH30" s="670"/>
      <c r="BI30" s="670"/>
      <c r="BJ30" s="670"/>
      <c r="BK30" s="670"/>
      <c r="BL30" s="670"/>
      <c r="BM30" s="670"/>
      <c r="BN30" s="670"/>
      <c r="BO30" s="693"/>
      <c r="BP30" s="687"/>
      <c r="BQ30" s="687"/>
      <c r="BR30" s="687"/>
      <c r="BS30" s="670"/>
      <c r="BT30" s="670"/>
      <c r="BU30" s="670"/>
      <c r="BV30" s="670"/>
      <c r="BW30" s="670"/>
      <c r="BX30" s="670"/>
      <c r="BY30" s="670"/>
      <c r="BZ30" s="670"/>
      <c r="CA30" s="670"/>
      <c r="CB30" s="670"/>
      <c r="CC30" s="693"/>
      <c r="CD30" s="687"/>
      <c r="CE30" s="687"/>
      <c r="CF30" s="687"/>
      <c r="CG30" s="670"/>
      <c r="CH30" s="670"/>
      <c r="CI30" s="670"/>
      <c r="CJ30" s="670"/>
      <c r="CK30" s="670"/>
      <c r="CL30" s="670"/>
      <c r="CM30" s="670"/>
      <c r="CN30" s="670"/>
      <c r="CO30" s="670"/>
      <c r="CP30" s="670"/>
      <c r="CQ30" s="693"/>
      <c r="CR30" s="687"/>
      <c r="CS30" s="687"/>
      <c r="CT30" s="687"/>
      <c r="CU30" s="670"/>
      <c r="CV30" s="670"/>
      <c r="CW30" s="670"/>
      <c r="CX30" s="670"/>
      <c r="CY30" s="670"/>
      <c r="CZ30" s="670"/>
      <c r="DA30" s="670"/>
      <c r="DB30" s="670"/>
      <c r="DC30" s="670"/>
      <c r="DD30" s="670"/>
      <c r="DE30" s="693"/>
      <c r="DF30" s="687"/>
      <c r="DG30" s="687"/>
      <c r="DH30" s="687"/>
      <c r="DI30" s="670"/>
      <c r="DJ30" s="670"/>
      <c r="DK30" s="670"/>
      <c r="DL30" s="670"/>
      <c r="DM30" s="670"/>
      <c r="DN30" s="670"/>
      <c r="DO30" s="670"/>
      <c r="DP30" s="670"/>
      <c r="DQ30" s="670"/>
      <c r="DR30" s="670"/>
      <c r="DS30" s="693"/>
      <c r="DT30" s="687"/>
      <c r="DU30" s="687"/>
      <c r="DV30" s="687"/>
      <c r="DW30" s="670"/>
      <c r="DX30" s="670"/>
      <c r="DY30" s="670"/>
      <c r="DZ30" s="670"/>
      <c r="EA30" s="670"/>
      <c r="EB30" s="670"/>
      <c r="EC30" s="670"/>
      <c r="ED30" s="670"/>
      <c r="EE30" s="670"/>
      <c r="EF30" s="670"/>
      <c r="EG30" s="693"/>
      <c r="EH30" s="687"/>
      <c r="EI30" s="687"/>
      <c r="EJ30" s="687"/>
      <c r="EK30" s="670"/>
      <c r="EL30" s="670"/>
      <c r="EM30" s="670"/>
      <c r="EN30" s="670"/>
      <c r="EO30" s="670"/>
      <c r="EP30" s="670"/>
      <c r="EQ30" s="670"/>
      <c r="ER30" s="670"/>
      <c r="ES30" s="670"/>
      <c r="ET30" s="670"/>
      <c r="EU30" s="693"/>
      <c r="EV30" s="687"/>
      <c r="EW30" s="687"/>
      <c r="EX30" s="687"/>
      <c r="EY30" s="684"/>
      <c r="EZ30" s="813"/>
      <c r="FA30" s="700"/>
      <c r="FB30" s="700"/>
      <c r="FC30" s="700"/>
      <c r="FD30" s="703"/>
      <c r="FE30" s="700"/>
      <c r="FF30" s="700"/>
      <c r="FG30" s="700"/>
      <c r="FH30" s="700"/>
      <c r="FI30" s="700"/>
      <c r="FJ30" s="700"/>
      <c r="FK30" s="700"/>
      <c r="FL30" s="700"/>
    </row>
    <row r="31" spans="1:168" s="664" customFormat="1" ht="15" customHeight="1">
      <c r="A31" s="833"/>
      <c r="B31" s="833"/>
      <c r="C31" s="833"/>
      <c r="D31" s="833"/>
      <c r="E31" s="834"/>
      <c r="F31" s="711" t="s">
        <v>241</v>
      </c>
      <c r="G31" s="738"/>
      <c r="H31" s="814"/>
      <c r="I31" s="814"/>
      <c r="J31" s="716"/>
      <c r="K31" s="689"/>
      <c r="L31" s="669"/>
      <c r="M31" s="679" t="s">
        <v>397</v>
      </c>
      <c r="N31" s="686"/>
      <c r="O31" s="670"/>
      <c r="P31" s="670"/>
      <c r="Q31" s="670"/>
      <c r="R31" s="670"/>
      <c r="S31" s="670"/>
      <c r="T31" s="670"/>
      <c r="U31" s="670"/>
      <c r="V31" s="670"/>
      <c r="W31" s="670"/>
      <c r="X31" s="670"/>
      <c r="Y31" s="693"/>
      <c r="Z31" s="687"/>
      <c r="AA31" s="687"/>
      <c r="AB31" s="687"/>
      <c r="AC31" s="670"/>
      <c r="AD31" s="670"/>
      <c r="AE31" s="670"/>
      <c r="AF31" s="670"/>
      <c r="AG31" s="670"/>
      <c r="AH31" s="670"/>
      <c r="AI31" s="670"/>
      <c r="AJ31" s="670"/>
      <c r="AK31" s="670"/>
      <c r="AL31" s="670"/>
      <c r="AM31" s="693"/>
      <c r="AN31" s="687"/>
      <c r="AO31" s="687"/>
      <c r="AP31" s="687"/>
      <c r="AQ31" s="670"/>
      <c r="AR31" s="670"/>
      <c r="AS31" s="670"/>
      <c r="AT31" s="670"/>
      <c r="AU31" s="670"/>
      <c r="AV31" s="670"/>
      <c r="AW31" s="670"/>
      <c r="AX31" s="670"/>
      <c r="AY31" s="670"/>
      <c r="AZ31" s="670"/>
      <c r="BA31" s="693"/>
      <c r="BB31" s="687"/>
      <c r="BC31" s="687"/>
      <c r="BD31" s="687"/>
      <c r="BE31" s="670"/>
      <c r="BF31" s="670"/>
      <c r="BG31" s="670"/>
      <c r="BH31" s="670"/>
      <c r="BI31" s="670"/>
      <c r="BJ31" s="670"/>
      <c r="BK31" s="670"/>
      <c r="BL31" s="670"/>
      <c r="BM31" s="670"/>
      <c r="BN31" s="670"/>
      <c r="BO31" s="693"/>
      <c r="BP31" s="687"/>
      <c r="BQ31" s="687"/>
      <c r="BR31" s="687"/>
      <c r="BS31" s="670"/>
      <c r="BT31" s="670"/>
      <c r="BU31" s="670"/>
      <c r="BV31" s="670"/>
      <c r="BW31" s="670"/>
      <c r="BX31" s="670"/>
      <c r="BY31" s="670"/>
      <c r="BZ31" s="670"/>
      <c r="CA31" s="670"/>
      <c r="CB31" s="670"/>
      <c r="CC31" s="693"/>
      <c r="CD31" s="687"/>
      <c r="CE31" s="687"/>
      <c r="CF31" s="687"/>
      <c r="CG31" s="670"/>
      <c r="CH31" s="670"/>
      <c r="CI31" s="670"/>
      <c r="CJ31" s="670"/>
      <c r="CK31" s="670"/>
      <c r="CL31" s="670"/>
      <c r="CM31" s="670"/>
      <c r="CN31" s="670"/>
      <c r="CO31" s="670"/>
      <c r="CP31" s="670"/>
      <c r="CQ31" s="693"/>
      <c r="CR31" s="687"/>
      <c r="CS31" s="687"/>
      <c r="CT31" s="687"/>
      <c r="CU31" s="670"/>
      <c r="CV31" s="670"/>
      <c r="CW31" s="670"/>
      <c r="CX31" s="670"/>
      <c r="CY31" s="670"/>
      <c r="CZ31" s="670"/>
      <c r="DA31" s="670"/>
      <c r="DB31" s="670"/>
      <c r="DC31" s="670"/>
      <c r="DD31" s="670"/>
      <c r="DE31" s="693"/>
      <c r="DF31" s="687"/>
      <c r="DG31" s="687"/>
      <c r="DH31" s="687"/>
      <c r="DI31" s="670"/>
      <c r="DJ31" s="670"/>
      <c r="DK31" s="670"/>
      <c r="DL31" s="670"/>
      <c r="DM31" s="670"/>
      <c r="DN31" s="670"/>
      <c r="DO31" s="670"/>
      <c r="DP31" s="670"/>
      <c r="DQ31" s="670"/>
      <c r="DR31" s="670"/>
      <c r="DS31" s="693"/>
      <c r="DT31" s="687"/>
      <c r="DU31" s="687"/>
      <c r="DV31" s="687"/>
      <c r="DW31" s="670"/>
      <c r="DX31" s="670"/>
      <c r="DY31" s="670"/>
      <c r="DZ31" s="670"/>
      <c r="EA31" s="670"/>
      <c r="EB31" s="670"/>
      <c r="EC31" s="670"/>
      <c r="ED31" s="670"/>
      <c r="EE31" s="670"/>
      <c r="EF31" s="670"/>
      <c r="EG31" s="693"/>
      <c r="EH31" s="687"/>
      <c r="EI31" s="687"/>
      <c r="EJ31" s="687"/>
      <c r="EK31" s="670"/>
      <c r="EL31" s="670"/>
      <c r="EM31" s="670"/>
      <c r="EN31" s="670"/>
      <c r="EO31" s="670"/>
      <c r="EP31" s="670"/>
      <c r="EQ31" s="670"/>
      <c r="ER31" s="670"/>
      <c r="ES31" s="670"/>
      <c r="ET31" s="670"/>
      <c r="EU31" s="693"/>
      <c r="EV31" s="687"/>
      <c r="EW31" s="687"/>
      <c r="EX31" s="687"/>
      <c r="EY31" s="684"/>
      <c r="EZ31" s="813"/>
      <c r="FA31" s="702"/>
      <c r="FB31" s="702"/>
      <c r="FC31" s="702"/>
      <c r="FD31" s="703"/>
      <c r="FE31" s="702"/>
      <c r="FF31" s="700"/>
      <c r="FG31" s="700"/>
      <c r="FH31" s="702"/>
      <c r="FI31" s="702"/>
      <c r="FJ31" s="702"/>
      <c r="FK31" s="702"/>
      <c r="FL31" s="702"/>
    </row>
    <row r="32" spans="1:168" s="665" customFormat="1" ht="33.75">
      <c r="A32" s="833"/>
      <c r="B32" s="833"/>
      <c r="C32" s="833"/>
      <c r="D32" s="833"/>
      <c r="E32" s="834" t="s">
        <v>51</v>
      </c>
      <c r="F32" s="707"/>
      <c r="G32" s="749"/>
      <c r="H32" s="814"/>
      <c r="I32" s="814" t="s">
        <v>1204</v>
      </c>
      <c r="J32" s="716"/>
      <c r="K32" s="668"/>
      <c r="L32" s="750" t="str">
        <f>mergeValue(A32) &amp;"."&amp; mergeValue(B32)&amp;"."&amp; mergeValue(C32)&amp;"."&amp; mergeValue(D32)&amp;"."&amp; mergeValue(E32)</f>
        <v>1.1.1.1.3</v>
      </c>
      <c r="M32" s="678" t="s">
        <v>9</v>
      </c>
      <c r="N32" s="697"/>
      <c r="O32" s="837" t="s">
        <v>290</v>
      </c>
      <c r="P32" s="838"/>
      <c r="Q32" s="838"/>
      <c r="R32" s="838"/>
      <c r="S32" s="838"/>
      <c r="T32" s="838"/>
      <c r="U32" s="838"/>
      <c r="V32" s="838"/>
      <c r="W32" s="838"/>
      <c r="X32" s="838"/>
      <c r="Y32" s="838"/>
      <c r="Z32" s="838"/>
      <c r="AA32" s="838"/>
      <c r="AB32" s="838"/>
      <c r="AC32" s="838"/>
      <c r="AD32" s="838"/>
      <c r="AE32" s="838"/>
      <c r="AF32" s="838"/>
      <c r="AG32" s="838"/>
      <c r="AH32" s="838"/>
      <c r="AI32" s="838"/>
      <c r="AJ32" s="838"/>
      <c r="AK32" s="838"/>
      <c r="AL32" s="838"/>
      <c r="AM32" s="838"/>
      <c r="AN32" s="838"/>
      <c r="AO32" s="838"/>
      <c r="AP32" s="838"/>
      <c r="AQ32" s="838"/>
      <c r="AR32" s="838"/>
      <c r="AS32" s="838"/>
      <c r="AT32" s="838"/>
      <c r="AU32" s="838"/>
      <c r="AV32" s="838"/>
      <c r="AW32" s="838"/>
      <c r="AX32" s="838"/>
      <c r="AY32" s="838"/>
      <c r="AZ32" s="838"/>
      <c r="BA32" s="838"/>
      <c r="BB32" s="838"/>
      <c r="BC32" s="838"/>
      <c r="BD32" s="838"/>
      <c r="BE32" s="838"/>
      <c r="BF32" s="838"/>
      <c r="BG32" s="838"/>
      <c r="BH32" s="838"/>
      <c r="BI32" s="838"/>
      <c r="BJ32" s="838"/>
      <c r="BK32" s="838"/>
      <c r="BL32" s="838"/>
      <c r="BM32" s="838"/>
      <c r="BN32" s="838"/>
      <c r="BO32" s="838"/>
      <c r="BP32" s="838"/>
      <c r="BQ32" s="838"/>
      <c r="BR32" s="838"/>
      <c r="BS32" s="838"/>
      <c r="BT32" s="838"/>
      <c r="BU32" s="838"/>
      <c r="BV32" s="838"/>
      <c r="BW32" s="838"/>
      <c r="BX32" s="838"/>
      <c r="BY32" s="838"/>
      <c r="BZ32" s="838"/>
      <c r="CA32" s="838"/>
      <c r="CB32" s="838"/>
      <c r="CC32" s="838"/>
      <c r="CD32" s="838"/>
      <c r="CE32" s="838"/>
      <c r="CF32" s="838"/>
      <c r="CG32" s="838"/>
      <c r="CH32" s="838"/>
      <c r="CI32" s="838"/>
      <c r="CJ32" s="838"/>
      <c r="CK32" s="838"/>
      <c r="CL32" s="838"/>
      <c r="CM32" s="838"/>
      <c r="CN32" s="838"/>
      <c r="CO32" s="838"/>
      <c r="CP32" s="838"/>
      <c r="CQ32" s="838"/>
      <c r="CR32" s="838"/>
      <c r="CS32" s="838"/>
      <c r="CT32" s="838"/>
      <c r="CU32" s="838"/>
      <c r="CV32" s="838"/>
      <c r="CW32" s="838"/>
      <c r="CX32" s="838"/>
      <c r="CY32" s="838"/>
      <c r="CZ32" s="838"/>
      <c r="DA32" s="838"/>
      <c r="DB32" s="838"/>
      <c r="DC32" s="838"/>
      <c r="DD32" s="838"/>
      <c r="DE32" s="838"/>
      <c r="DF32" s="838"/>
      <c r="DG32" s="838"/>
      <c r="DH32" s="838"/>
      <c r="DI32" s="838"/>
      <c r="DJ32" s="838"/>
      <c r="DK32" s="838"/>
      <c r="DL32" s="838"/>
      <c r="DM32" s="838"/>
      <c r="DN32" s="838"/>
      <c r="DO32" s="838"/>
      <c r="DP32" s="838"/>
      <c r="DQ32" s="838"/>
      <c r="DR32" s="838"/>
      <c r="DS32" s="838"/>
      <c r="DT32" s="838"/>
      <c r="DU32" s="838"/>
      <c r="DV32" s="838"/>
      <c r="DW32" s="838"/>
      <c r="DX32" s="838"/>
      <c r="DY32" s="838"/>
      <c r="DZ32" s="838"/>
      <c r="EA32" s="838"/>
      <c r="EB32" s="838"/>
      <c r="EC32" s="838"/>
      <c r="ED32" s="838"/>
      <c r="EE32" s="838"/>
      <c r="EF32" s="838"/>
      <c r="EG32" s="838"/>
      <c r="EH32" s="838"/>
      <c r="EI32" s="838"/>
      <c r="EJ32" s="838"/>
      <c r="EK32" s="838"/>
      <c r="EL32" s="838"/>
      <c r="EM32" s="838"/>
      <c r="EN32" s="838"/>
      <c r="EO32" s="838"/>
      <c r="EP32" s="838"/>
      <c r="EQ32" s="838"/>
      <c r="ER32" s="838"/>
      <c r="ES32" s="838"/>
      <c r="ET32" s="838"/>
      <c r="EU32" s="838"/>
      <c r="EV32" s="838"/>
      <c r="EW32" s="838"/>
      <c r="EX32" s="838"/>
      <c r="EY32" s="839"/>
      <c r="EZ32" s="503" t="s">
        <v>497</v>
      </c>
      <c r="FA32" s="700"/>
      <c r="FB32" s="703" t="str">
        <f>strCheckUnique(FC32:FC36)</f>
        <v/>
      </c>
      <c r="FC32" s="700"/>
      <c r="FD32" s="703"/>
      <c r="FE32" s="700"/>
      <c r="FF32" s="700"/>
      <c r="FG32" s="700"/>
      <c r="FH32" s="700"/>
      <c r="FI32" s="700"/>
      <c r="FJ32" s="700"/>
      <c r="FK32" s="700"/>
      <c r="FL32" s="700"/>
    </row>
    <row r="33" spans="1:168" s="665" customFormat="1" ht="66" customHeight="1">
      <c r="A33" s="833"/>
      <c r="B33" s="833"/>
      <c r="C33" s="833"/>
      <c r="D33" s="833"/>
      <c r="E33" s="834"/>
      <c r="F33" s="833">
        <v>1</v>
      </c>
      <c r="G33" s="707"/>
      <c r="H33" s="814"/>
      <c r="I33" s="814"/>
      <c r="J33" s="814"/>
      <c r="K33" s="716"/>
      <c r="L33" s="750" t="str">
        <f>mergeValue(A33) &amp;"."&amp; mergeValue(B33)&amp;"."&amp; mergeValue(C33)&amp;"."&amp; mergeValue(D33)&amp;"."&amp; mergeValue(E33)&amp;"."&amp; mergeValue(F33)</f>
        <v>1.1.1.1.3.1</v>
      </c>
      <c r="M33" s="723"/>
      <c r="N33" s="822"/>
      <c r="O33" s="685"/>
      <c r="P33" s="753">
        <v>0</v>
      </c>
      <c r="Q33" s="753">
        <v>46.83</v>
      </c>
      <c r="R33" s="753">
        <v>1727.51</v>
      </c>
      <c r="S33" s="685"/>
      <c r="T33" s="685"/>
      <c r="U33" s="685"/>
      <c r="V33" s="685"/>
      <c r="W33" s="685"/>
      <c r="X33" s="685"/>
      <c r="Y33" s="817" t="s">
        <v>1191</v>
      </c>
      <c r="Z33" s="836" t="s">
        <v>83</v>
      </c>
      <c r="AA33" s="817" t="s">
        <v>1207</v>
      </c>
      <c r="AB33" s="836" t="s">
        <v>83</v>
      </c>
      <c r="AC33" s="685"/>
      <c r="AD33" s="753">
        <v>0</v>
      </c>
      <c r="AE33" s="753">
        <v>48.42</v>
      </c>
      <c r="AF33" s="753">
        <v>1768.5</v>
      </c>
      <c r="AG33" s="685"/>
      <c r="AH33" s="685"/>
      <c r="AI33" s="685"/>
      <c r="AJ33" s="685"/>
      <c r="AK33" s="685"/>
      <c r="AL33" s="685"/>
      <c r="AM33" s="817" t="s">
        <v>1208</v>
      </c>
      <c r="AN33" s="836" t="s">
        <v>83</v>
      </c>
      <c r="AO33" s="817" t="s">
        <v>1209</v>
      </c>
      <c r="AP33" s="836" t="s">
        <v>83</v>
      </c>
      <c r="AQ33" s="685"/>
      <c r="AR33" s="753">
        <v>0</v>
      </c>
      <c r="AS33" s="753">
        <v>48.42</v>
      </c>
      <c r="AT33" s="753">
        <v>1768.5</v>
      </c>
      <c r="AU33" s="685"/>
      <c r="AV33" s="685"/>
      <c r="AW33" s="685"/>
      <c r="AX33" s="685"/>
      <c r="AY33" s="685"/>
      <c r="AZ33" s="685"/>
      <c r="BA33" s="817" t="s">
        <v>1210</v>
      </c>
      <c r="BB33" s="836" t="s">
        <v>83</v>
      </c>
      <c r="BC33" s="817" t="s">
        <v>1211</v>
      </c>
      <c r="BD33" s="836" t="s">
        <v>83</v>
      </c>
      <c r="BE33" s="685"/>
      <c r="BF33" s="753">
        <v>0</v>
      </c>
      <c r="BG33" s="753">
        <v>48.87</v>
      </c>
      <c r="BH33" s="753">
        <v>1794.63</v>
      </c>
      <c r="BI33" s="685"/>
      <c r="BJ33" s="685"/>
      <c r="BK33" s="685"/>
      <c r="BL33" s="685"/>
      <c r="BM33" s="685"/>
      <c r="BN33" s="685"/>
      <c r="BO33" s="817" t="s">
        <v>1212</v>
      </c>
      <c r="BP33" s="836" t="s">
        <v>83</v>
      </c>
      <c r="BQ33" s="817" t="s">
        <v>1213</v>
      </c>
      <c r="BR33" s="836" t="s">
        <v>83</v>
      </c>
      <c r="BS33" s="685"/>
      <c r="BT33" s="753">
        <v>0</v>
      </c>
      <c r="BU33" s="753">
        <v>48.87</v>
      </c>
      <c r="BV33" s="753">
        <v>1794.63</v>
      </c>
      <c r="BW33" s="685"/>
      <c r="BX33" s="685"/>
      <c r="BY33" s="685"/>
      <c r="BZ33" s="685"/>
      <c r="CA33" s="685"/>
      <c r="CB33" s="685"/>
      <c r="CC33" s="817" t="s">
        <v>1214</v>
      </c>
      <c r="CD33" s="836" t="s">
        <v>83</v>
      </c>
      <c r="CE33" s="817" t="s">
        <v>1215</v>
      </c>
      <c r="CF33" s="836" t="s">
        <v>83</v>
      </c>
      <c r="CG33" s="685"/>
      <c r="CH33" s="753">
        <v>0</v>
      </c>
      <c r="CI33" s="753">
        <v>50.63</v>
      </c>
      <c r="CJ33" s="753">
        <v>1849.68</v>
      </c>
      <c r="CK33" s="685"/>
      <c r="CL33" s="685"/>
      <c r="CM33" s="685"/>
      <c r="CN33" s="685"/>
      <c r="CO33" s="685"/>
      <c r="CP33" s="685"/>
      <c r="CQ33" s="817" t="s">
        <v>1216</v>
      </c>
      <c r="CR33" s="836" t="s">
        <v>83</v>
      </c>
      <c r="CS33" s="817" t="s">
        <v>1217</v>
      </c>
      <c r="CT33" s="836" t="s">
        <v>83</v>
      </c>
      <c r="CU33" s="685"/>
      <c r="CV33" s="753">
        <v>0</v>
      </c>
      <c r="CW33" s="753">
        <v>50.63</v>
      </c>
      <c r="CX33" s="753">
        <v>1849.68</v>
      </c>
      <c r="CY33" s="685"/>
      <c r="CZ33" s="685"/>
      <c r="DA33" s="685"/>
      <c r="DB33" s="685"/>
      <c r="DC33" s="685"/>
      <c r="DD33" s="685"/>
      <c r="DE33" s="817" t="s">
        <v>1218</v>
      </c>
      <c r="DF33" s="836" t="s">
        <v>83</v>
      </c>
      <c r="DG33" s="817" t="s">
        <v>1219</v>
      </c>
      <c r="DH33" s="836" t="s">
        <v>83</v>
      </c>
      <c r="DI33" s="685"/>
      <c r="DJ33" s="753">
        <v>0</v>
      </c>
      <c r="DK33" s="753">
        <v>52.45</v>
      </c>
      <c r="DL33" s="753">
        <v>1867.55</v>
      </c>
      <c r="DM33" s="685"/>
      <c r="DN33" s="685"/>
      <c r="DO33" s="685"/>
      <c r="DP33" s="685"/>
      <c r="DQ33" s="685"/>
      <c r="DR33" s="685"/>
      <c r="DS33" s="817" t="s">
        <v>1220</v>
      </c>
      <c r="DT33" s="836" t="s">
        <v>83</v>
      </c>
      <c r="DU33" s="817" t="s">
        <v>1221</v>
      </c>
      <c r="DV33" s="836" t="s">
        <v>83</v>
      </c>
      <c r="DW33" s="685"/>
      <c r="DX33" s="753">
        <v>0</v>
      </c>
      <c r="DY33" s="753">
        <v>52.45</v>
      </c>
      <c r="DZ33" s="753">
        <v>1867.55</v>
      </c>
      <c r="EA33" s="685"/>
      <c r="EB33" s="685"/>
      <c r="EC33" s="685"/>
      <c r="ED33" s="685"/>
      <c r="EE33" s="685"/>
      <c r="EF33" s="685"/>
      <c r="EG33" s="817" t="s">
        <v>1222</v>
      </c>
      <c r="EH33" s="836" t="s">
        <v>83</v>
      </c>
      <c r="EI33" s="817" t="s">
        <v>1223</v>
      </c>
      <c r="EJ33" s="836" t="s">
        <v>83</v>
      </c>
      <c r="EK33" s="685"/>
      <c r="EL33" s="753">
        <v>0</v>
      </c>
      <c r="EM33" s="753">
        <v>54.34</v>
      </c>
      <c r="EN33" s="753">
        <v>1934.77</v>
      </c>
      <c r="EO33" s="685"/>
      <c r="EP33" s="685"/>
      <c r="EQ33" s="685"/>
      <c r="ER33" s="685"/>
      <c r="ES33" s="685"/>
      <c r="ET33" s="685"/>
      <c r="EU33" s="817" t="s">
        <v>1224</v>
      </c>
      <c r="EV33" s="836" t="s">
        <v>83</v>
      </c>
      <c r="EW33" s="817" t="s">
        <v>1189</v>
      </c>
      <c r="EX33" s="836" t="s">
        <v>84</v>
      </c>
      <c r="EY33" s="695"/>
      <c r="EZ33" s="813" t="s">
        <v>658</v>
      </c>
      <c r="FA33" s="700" t="str">
        <f>strCheckDate(O34:EY34)</f>
        <v/>
      </c>
      <c r="FB33" s="700"/>
      <c r="FC33" s="703" t="str">
        <f>IF(M33="","",M33 )</f>
        <v/>
      </c>
      <c r="FD33" s="703"/>
      <c r="FE33" s="703"/>
      <c r="FF33" s="703"/>
      <c r="FG33" s="700"/>
      <c r="FH33" s="700"/>
      <c r="FI33" s="700"/>
      <c r="FJ33" s="700"/>
      <c r="FK33" s="700"/>
      <c r="FL33" s="700"/>
    </row>
    <row r="34" spans="1:168" s="665" customFormat="1" ht="14.25" hidden="1" customHeight="1">
      <c r="A34" s="833"/>
      <c r="B34" s="833"/>
      <c r="C34" s="833"/>
      <c r="D34" s="833"/>
      <c r="E34" s="834"/>
      <c r="F34" s="833"/>
      <c r="G34" s="707"/>
      <c r="H34" s="814"/>
      <c r="I34" s="814"/>
      <c r="J34" s="814"/>
      <c r="K34" s="716"/>
      <c r="L34" s="677"/>
      <c r="M34" s="719"/>
      <c r="N34" s="822"/>
      <c r="O34" s="701"/>
      <c r="P34" s="701"/>
      <c r="Q34" s="698"/>
      <c r="R34" s="699" t="str">
        <f>Y33 &amp; "-" &amp; AA33</f>
        <v>01.01.2022-30.06.2022</v>
      </c>
      <c r="S34" s="699"/>
      <c r="T34" s="699"/>
      <c r="U34" s="699"/>
      <c r="V34" s="699"/>
      <c r="W34" s="699"/>
      <c r="X34" s="699"/>
      <c r="Y34" s="817"/>
      <c r="Z34" s="836"/>
      <c r="AA34" s="818"/>
      <c r="AB34" s="836"/>
      <c r="AC34" s="701"/>
      <c r="AD34" s="701"/>
      <c r="AE34" s="698"/>
      <c r="AF34" s="699" t="str">
        <f>AM33 &amp; "-" &amp; AO33</f>
        <v>01.07.2022-31.12.2022</v>
      </c>
      <c r="AG34" s="699"/>
      <c r="AH34" s="699"/>
      <c r="AI34" s="699"/>
      <c r="AJ34" s="699"/>
      <c r="AK34" s="699"/>
      <c r="AL34" s="699"/>
      <c r="AM34" s="817"/>
      <c r="AN34" s="836"/>
      <c r="AO34" s="818"/>
      <c r="AP34" s="836"/>
      <c r="AQ34" s="701"/>
      <c r="AR34" s="701"/>
      <c r="AS34" s="698"/>
      <c r="AT34" s="699" t="str">
        <f>BA33 &amp; "-" &amp; BC33</f>
        <v>01.01.2023-30.06.2023</v>
      </c>
      <c r="AU34" s="699"/>
      <c r="AV34" s="699"/>
      <c r="AW34" s="699"/>
      <c r="AX34" s="699"/>
      <c r="AY34" s="699"/>
      <c r="AZ34" s="699"/>
      <c r="BA34" s="817"/>
      <c r="BB34" s="836"/>
      <c r="BC34" s="818"/>
      <c r="BD34" s="836"/>
      <c r="BE34" s="701"/>
      <c r="BF34" s="701"/>
      <c r="BG34" s="698"/>
      <c r="BH34" s="699" t="str">
        <f>BO33 &amp; "-" &amp; BQ33</f>
        <v>01.07.2023-31.12.2023</v>
      </c>
      <c r="BI34" s="699"/>
      <c r="BJ34" s="699"/>
      <c r="BK34" s="699"/>
      <c r="BL34" s="699"/>
      <c r="BM34" s="699"/>
      <c r="BN34" s="699"/>
      <c r="BO34" s="817"/>
      <c r="BP34" s="836"/>
      <c r="BQ34" s="818"/>
      <c r="BR34" s="836"/>
      <c r="BS34" s="701"/>
      <c r="BT34" s="701"/>
      <c r="BU34" s="698"/>
      <c r="BV34" s="699" t="str">
        <f>CC33 &amp; "-" &amp; CE33</f>
        <v>01.01.2024-30.06.2024</v>
      </c>
      <c r="BW34" s="699"/>
      <c r="BX34" s="699"/>
      <c r="BY34" s="699"/>
      <c r="BZ34" s="699"/>
      <c r="CA34" s="699"/>
      <c r="CB34" s="699"/>
      <c r="CC34" s="817"/>
      <c r="CD34" s="836"/>
      <c r="CE34" s="818"/>
      <c r="CF34" s="836"/>
      <c r="CG34" s="701"/>
      <c r="CH34" s="701"/>
      <c r="CI34" s="698"/>
      <c r="CJ34" s="699" t="str">
        <f>CQ33 &amp; "-" &amp; CS33</f>
        <v>01.07.2024-31.12.2024</v>
      </c>
      <c r="CK34" s="699"/>
      <c r="CL34" s="699"/>
      <c r="CM34" s="699"/>
      <c r="CN34" s="699"/>
      <c r="CO34" s="699"/>
      <c r="CP34" s="699"/>
      <c r="CQ34" s="817"/>
      <c r="CR34" s="836"/>
      <c r="CS34" s="818"/>
      <c r="CT34" s="836"/>
      <c r="CU34" s="701"/>
      <c r="CV34" s="701"/>
      <c r="CW34" s="698"/>
      <c r="CX34" s="699" t="str">
        <f>DE33 &amp; "-" &amp; DG33</f>
        <v>01.01.2025-30.06.2025</v>
      </c>
      <c r="CY34" s="699"/>
      <c r="CZ34" s="699"/>
      <c r="DA34" s="699"/>
      <c r="DB34" s="699"/>
      <c r="DC34" s="699"/>
      <c r="DD34" s="699"/>
      <c r="DE34" s="817"/>
      <c r="DF34" s="836"/>
      <c r="DG34" s="818"/>
      <c r="DH34" s="836"/>
      <c r="DI34" s="701"/>
      <c r="DJ34" s="701"/>
      <c r="DK34" s="698"/>
      <c r="DL34" s="699" t="str">
        <f>DS33 &amp; "-" &amp; DU33</f>
        <v>01.07.2025-31.12.2025</v>
      </c>
      <c r="DM34" s="699"/>
      <c r="DN34" s="699"/>
      <c r="DO34" s="699"/>
      <c r="DP34" s="699"/>
      <c r="DQ34" s="699"/>
      <c r="DR34" s="699"/>
      <c r="DS34" s="817"/>
      <c r="DT34" s="836"/>
      <c r="DU34" s="818"/>
      <c r="DV34" s="836"/>
      <c r="DW34" s="701"/>
      <c r="DX34" s="701"/>
      <c r="DY34" s="698"/>
      <c r="DZ34" s="699" t="str">
        <f>EG33 &amp; "-" &amp; EI33</f>
        <v>01.01.2026-30.06.2026</v>
      </c>
      <c r="EA34" s="699"/>
      <c r="EB34" s="699"/>
      <c r="EC34" s="699"/>
      <c r="ED34" s="699"/>
      <c r="EE34" s="699"/>
      <c r="EF34" s="699"/>
      <c r="EG34" s="817"/>
      <c r="EH34" s="836"/>
      <c r="EI34" s="818"/>
      <c r="EJ34" s="836"/>
      <c r="EK34" s="701"/>
      <c r="EL34" s="701"/>
      <c r="EM34" s="698"/>
      <c r="EN34" s="699" t="str">
        <f>EU33 &amp; "-" &amp; EW33</f>
        <v>01.07.2026-31.12.2026</v>
      </c>
      <c r="EO34" s="699"/>
      <c r="EP34" s="699"/>
      <c r="EQ34" s="699"/>
      <c r="ER34" s="699"/>
      <c r="ES34" s="699"/>
      <c r="ET34" s="699"/>
      <c r="EU34" s="817"/>
      <c r="EV34" s="836"/>
      <c r="EW34" s="818"/>
      <c r="EX34" s="836"/>
      <c r="EY34" s="695"/>
      <c r="EZ34" s="813"/>
      <c r="FA34" s="700"/>
      <c r="FB34" s="700"/>
      <c r="FC34" s="700"/>
      <c r="FD34" s="703"/>
      <c r="FE34" s="700"/>
      <c r="FF34" s="700"/>
      <c r="FG34" s="700"/>
      <c r="FH34" s="700"/>
      <c r="FI34" s="700"/>
      <c r="FJ34" s="700"/>
      <c r="FK34" s="700"/>
      <c r="FL34" s="700"/>
    </row>
    <row r="35" spans="1:168" s="665" customFormat="1" ht="14.25" hidden="1" customHeight="1">
      <c r="A35" s="833"/>
      <c r="B35" s="833"/>
      <c r="C35" s="833"/>
      <c r="D35" s="833"/>
      <c r="E35" s="834"/>
      <c r="F35" s="833"/>
      <c r="G35" s="707"/>
      <c r="H35" s="814"/>
      <c r="I35" s="814"/>
      <c r="J35" s="814"/>
      <c r="K35" s="716"/>
      <c r="L35" s="669"/>
      <c r="M35" s="680"/>
      <c r="N35" s="686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93"/>
      <c r="Z35" s="687"/>
      <c r="AA35" s="687"/>
      <c r="AB35" s="687"/>
      <c r="AC35" s="670"/>
      <c r="AD35" s="670"/>
      <c r="AE35" s="670"/>
      <c r="AF35" s="670"/>
      <c r="AG35" s="670"/>
      <c r="AH35" s="670"/>
      <c r="AI35" s="670"/>
      <c r="AJ35" s="670"/>
      <c r="AK35" s="670"/>
      <c r="AL35" s="670"/>
      <c r="AM35" s="693"/>
      <c r="AN35" s="687"/>
      <c r="AO35" s="687"/>
      <c r="AP35" s="687"/>
      <c r="AQ35" s="670"/>
      <c r="AR35" s="670"/>
      <c r="AS35" s="670"/>
      <c r="AT35" s="670"/>
      <c r="AU35" s="670"/>
      <c r="AV35" s="670"/>
      <c r="AW35" s="670"/>
      <c r="AX35" s="670"/>
      <c r="AY35" s="670"/>
      <c r="AZ35" s="670"/>
      <c r="BA35" s="693"/>
      <c r="BB35" s="687"/>
      <c r="BC35" s="687"/>
      <c r="BD35" s="687"/>
      <c r="BE35" s="670"/>
      <c r="BF35" s="670"/>
      <c r="BG35" s="670"/>
      <c r="BH35" s="670"/>
      <c r="BI35" s="670"/>
      <c r="BJ35" s="670"/>
      <c r="BK35" s="670"/>
      <c r="BL35" s="670"/>
      <c r="BM35" s="670"/>
      <c r="BN35" s="670"/>
      <c r="BO35" s="693"/>
      <c r="BP35" s="687"/>
      <c r="BQ35" s="687"/>
      <c r="BR35" s="687"/>
      <c r="BS35" s="670"/>
      <c r="BT35" s="670"/>
      <c r="BU35" s="670"/>
      <c r="BV35" s="670"/>
      <c r="BW35" s="670"/>
      <c r="BX35" s="670"/>
      <c r="BY35" s="670"/>
      <c r="BZ35" s="670"/>
      <c r="CA35" s="670"/>
      <c r="CB35" s="670"/>
      <c r="CC35" s="693"/>
      <c r="CD35" s="687"/>
      <c r="CE35" s="687"/>
      <c r="CF35" s="687"/>
      <c r="CG35" s="670"/>
      <c r="CH35" s="670"/>
      <c r="CI35" s="670"/>
      <c r="CJ35" s="670"/>
      <c r="CK35" s="670"/>
      <c r="CL35" s="670"/>
      <c r="CM35" s="670"/>
      <c r="CN35" s="670"/>
      <c r="CO35" s="670"/>
      <c r="CP35" s="670"/>
      <c r="CQ35" s="693"/>
      <c r="CR35" s="687"/>
      <c r="CS35" s="687"/>
      <c r="CT35" s="687"/>
      <c r="CU35" s="670"/>
      <c r="CV35" s="670"/>
      <c r="CW35" s="670"/>
      <c r="CX35" s="670"/>
      <c r="CY35" s="670"/>
      <c r="CZ35" s="670"/>
      <c r="DA35" s="670"/>
      <c r="DB35" s="670"/>
      <c r="DC35" s="670"/>
      <c r="DD35" s="670"/>
      <c r="DE35" s="693"/>
      <c r="DF35" s="687"/>
      <c r="DG35" s="687"/>
      <c r="DH35" s="687"/>
      <c r="DI35" s="670"/>
      <c r="DJ35" s="670"/>
      <c r="DK35" s="670"/>
      <c r="DL35" s="670"/>
      <c r="DM35" s="670"/>
      <c r="DN35" s="670"/>
      <c r="DO35" s="670"/>
      <c r="DP35" s="670"/>
      <c r="DQ35" s="670"/>
      <c r="DR35" s="670"/>
      <c r="DS35" s="693"/>
      <c r="DT35" s="687"/>
      <c r="DU35" s="687"/>
      <c r="DV35" s="687"/>
      <c r="DW35" s="670"/>
      <c r="DX35" s="670"/>
      <c r="DY35" s="670"/>
      <c r="DZ35" s="670"/>
      <c r="EA35" s="670"/>
      <c r="EB35" s="670"/>
      <c r="EC35" s="670"/>
      <c r="ED35" s="670"/>
      <c r="EE35" s="670"/>
      <c r="EF35" s="670"/>
      <c r="EG35" s="693"/>
      <c r="EH35" s="687"/>
      <c r="EI35" s="687"/>
      <c r="EJ35" s="687"/>
      <c r="EK35" s="670"/>
      <c r="EL35" s="670"/>
      <c r="EM35" s="670"/>
      <c r="EN35" s="670"/>
      <c r="EO35" s="670"/>
      <c r="EP35" s="670"/>
      <c r="EQ35" s="670"/>
      <c r="ER35" s="670"/>
      <c r="ES35" s="670"/>
      <c r="ET35" s="670"/>
      <c r="EU35" s="693"/>
      <c r="EV35" s="687"/>
      <c r="EW35" s="687"/>
      <c r="EX35" s="687"/>
      <c r="EY35" s="684"/>
      <c r="EZ35" s="813"/>
      <c r="FA35" s="700"/>
      <c r="FB35" s="700"/>
      <c r="FC35" s="700"/>
      <c r="FD35" s="703"/>
      <c r="FE35" s="700"/>
      <c r="FF35" s="700"/>
      <c r="FG35" s="700"/>
      <c r="FH35" s="700"/>
      <c r="FI35" s="700"/>
      <c r="FJ35" s="700"/>
      <c r="FK35" s="700"/>
      <c r="FL35" s="700"/>
    </row>
    <row r="36" spans="1:168" s="664" customFormat="1" ht="15" customHeight="1">
      <c r="A36" s="833"/>
      <c r="B36" s="833"/>
      <c r="C36" s="833"/>
      <c r="D36" s="833"/>
      <c r="E36" s="834"/>
      <c r="F36" s="711" t="s">
        <v>241</v>
      </c>
      <c r="G36" s="749"/>
      <c r="H36" s="814"/>
      <c r="I36" s="814"/>
      <c r="J36" s="716"/>
      <c r="K36" s="689"/>
      <c r="L36" s="669"/>
      <c r="M36" s="679" t="s">
        <v>397</v>
      </c>
      <c r="N36" s="686"/>
      <c r="O36" s="670"/>
      <c r="P36" s="670"/>
      <c r="Q36" s="670"/>
      <c r="R36" s="670"/>
      <c r="S36" s="670"/>
      <c r="T36" s="670"/>
      <c r="U36" s="670"/>
      <c r="V36" s="670"/>
      <c r="W36" s="670"/>
      <c r="X36" s="670"/>
      <c r="Y36" s="693"/>
      <c r="Z36" s="687"/>
      <c r="AA36" s="687"/>
      <c r="AB36" s="687"/>
      <c r="AC36" s="670"/>
      <c r="AD36" s="670"/>
      <c r="AE36" s="670"/>
      <c r="AF36" s="670"/>
      <c r="AG36" s="670"/>
      <c r="AH36" s="670"/>
      <c r="AI36" s="670"/>
      <c r="AJ36" s="670"/>
      <c r="AK36" s="670"/>
      <c r="AL36" s="670"/>
      <c r="AM36" s="693"/>
      <c r="AN36" s="687"/>
      <c r="AO36" s="687"/>
      <c r="AP36" s="687"/>
      <c r="AQ36" s="670"/>
      <c r="AR36" s="670"/>
      <c r="AS36" s="670"/>
      <c r="AT36" s="670"/>
      <c r="AU36" s="670"/>
      <c r="AV36" s="670"/>
      <c r="AW36" s="670"/>
      <c r="AX36" s="670"/>
      <c r="AY36" s="670"/>
      <c r="AZ36" s="670"/>
      <c r="BA36" s="693"/>
      <c r="BB36" s="687"/>
      <c r="BC36" s="687"/>
      <c r="BD36" s="687"/>
      <c r="BE36" s="670"/>
      <c r="BF36" s="670"/>
      <c r="BG36" s="670"/>
      <c r="BH36" s="670"/>
      <c r="BI36" s="670"/>
      <c r="BJ36" s="670"/>
      <c r="BK36" s="670"/>
      <c r="BL36" s="670"/>
      <c r="BM36" s="670"/>
      <c r="BN36" s="670"/>
      <c r="BO36" s="693"/>
      <c r="BP36" s="687"/>
      <c r="BQ36" s="687"/>
      <c r="BR36" s="687"/>
      <c r="BS36" s="670"/>
      <c r="BT36" s="670"/>
      <c r="BU36" s="670"/>
      <c r="BV36" s="670"/>
      <c r="BW36" s="670"/>
      <c r="BX36" s="670"/>
      <c r="BY36" s="670"/>
      <c r="BZ36" s="670"/>
      <c r="CA36" s="670"/>
      <c r="CB36" s="670"/>
      <c r="CC36" s="693"/>
      <c r="CD36" s="687"/>
      <c r="CE36" s="687"/>
      <c r="CF36" s="687"/>
      <c r="CG36" s="670"/>
      <c r="CH36" s="670"/>
      <c r="CI36" s="670"/>
      <c r="CJ36" s="670"/>
      <c r="CK36" s="670"/>
      <c r="CL36" s="670"/>
      <c r="CM36" s="670"/>
      <c r="CN36" s="670"/>
      <c r="CO36" s="670"/>
      <c r="CP36" s="670"/>
      <c r="CQ36" s="693"/>
      <c r="CR36" s="687"/>
      <c r="CS36" s="687"/>
      <c r="CT36" s="687"/>
      <c r="CU36" s="670"/>
      <c r="CV36" s="670"/>
      <c r="CW36" s="670"/>
      <c r="CX36" s="670"/>
      <c r="CY36" s="670"/>
      <c r="CZ36" s="670"/>
      <c r="DA36" s="670"/>
      <c r="DB36" s="670"/>
      <c r="DC36" s="670"/>
      <c r="DD36" s="670"/>
      <c r="DE36" s="693"/>
      <c r="DF36" s="687"/>
      <c r="DG36" s="687"/>
      <c r="DH36" s="687"/>
      <c r="DI36" s="670"/>
      <c r="DJ36" s="670"/>
      <c r="DK36" s="670"/>
      <c r="DL36" s="670"/>
      <c r="DM36" s="670"/>
      <c r="DN36" s="670"/>
      <c r="DO36" s="670"/>
      <c r="DP36" s="670"/>
      <c r="DQ36" s="670"/>
      <c r="DR36" s="670"/>
      <c r="DS36" s="693"/>
      <c r="DT36" s="687"/>
      <c r="DU36" s="687"/>
      <c r="DV36" s="687"/>
      <c r="DW36" s="670"/>
      <c r="DX36" s="670"/>
      <c r="DY36" s="670"/>
      <c r="DZ36" s="670"/>
      <c r="EA36" s="670"/>
      <c r="EB36" s="670"/>
      <c r="EC36" s="670"/>
      <c r="ED36" s="670"/>
      <c r="EE36" s="670"/>
      <c r="EF36" s="670"/>
      <c r="EG36" s="693"/>
      <c r="EH36" s="687"/>
      <c r="EI36" s="687"/>
      <c r="EJ36" s="687"/>
      <c r="EK36" s="670"/>
      <c r="EL36" s="670"/>
      <c r="EM36" s="670"/>
      <c r="EN36" s="670"/>
      <c r="EO36" s="670"/>
      <c r="EP36" s="670"/>
      <c r="EQ36" s="670"/>
      <c r="ER36" s="670"/>
      <c r="ES36" s="670"/>
      <c r="ET36" s="670"/>
      <c r="EU36" s="693"/>
      <c r="EV36" s="687"/>
      <c r="EW36" s="687"/>
      <c r="EX36" s="687"/>
      <c r="EY36" s="684"/>
      <c r="EZ36" s="813"/>
      <c r="FA36" s="702"/>
      <c r="FB36" s="702"/>
      <c r="FC36" s="702"/>
      <c r="FD36" s="703"/>
      <c r="FE36" s="702"/>
      <c r="FF36" s="700"/>
      <c r="FG36" s="700"/>
      <c r="FH36" s="702"/>
      <c r="FI36" s="702"/>
      <c r="FJ36" s="702"/>
      <c r="FK36" s="702"/>
      <c r="FL36" s="702"/>
    </row>
    <row r="37" spans="1:168" customFormat="1">
      <c r="A37" s="833"/>
      <c r="B37" s="833"/>
      <c r="C37" s="833"/>
      <c r="D37" s="833"/>
      <c r="E37" s="643"/>
      <c r="F37" s="644"/>
      <c r="G37" s="642"/>
      <c r="H37" s="814"/>
      <c r="I37" s="597"/>
      <c r="J37" s="597"/>
      <c r="K37" s="618"/>
      <c r="L37" s="653"/>
      <c r="M37" s="230" t="s">
        <v>12</v>
      </c>
      <c r="N37" s="654"/>
      <c r="O37" s="652"/>
      <c r="P37" s="652"/>
      <c r="Q37" s="652"/>
      <c r="R37" s="652"/>
      <c r="S37" s="652"/>
      <c r="T37" s="652"/>
      <c r="U37" s="652"/>
      <c r="V37" s="652"/>
      <c r="W37" s="690"/>
      <c r="X37" s="652"/>
      <c r="Y37" s="651"/>
      <c r="Z37" s="129"/>
      <c r="AA37" s="129"/>
      <c r="AB37" s="654"/>
      <c r="AC37" s="690"/>
      <c r="AD37" s="690"/>
      <c r="AE37" s="690"/>
      <c r="AF37" s="690"/>
      <c r="AG37" s="690"/>
      <c r="AH37" s="690"/>
      <c r="AI37" s="690"/>
      <c r="AJ37" s="690"/>
      <c r="AK37" s="690"/>
      <c r="AL37" s="690"/>
      <c r="AM37" s="651"/>
      <c r="AN37" s="129"/>
      <c r="AO37" s="129"/>
      <c r="AP37" s="654"/>
      <c r="AQ37" s="690"/>
      <c r="AR37" s="690"/>
      <c r="AS37" s="690"/>
      <c r="AT37" s="690"/>
      <c r="AU37" s="690"/>
      <c r="AV37" s="690"/>
      <c r="AW37" s="690"/>
      <c r="AX37" s="690"/>
      <c r="AY37" s="690"/>
      <c r="AZ37" s="690"/>
      <c r="BA37" s="651"/>
      <c r="BB37" s="129"/>
      <c r="BC37" s="129"/>
      <c r="BD37" s="654"/>
      <c r="BE37" s="690"/>
      <c r="BF37" s="690"/>
      <c r="BG37" s="690"/>
      <c r="BH37" s="690"/>
      <c r="BI37" s="690"/>
      <c r="BJ37" s="690"/>
      <c r="BK37" s="690"/>
      <c r="BL37" s="690"/>
      <c r="BM37" s="690"/>
      <c r="BN37" s="690"/>
      <c r="BO37" s="651"/>
      <c r="BP37" s="129"/>
      <c r="BQ37" s="129"/>
      <c r="BR37" s="654"/>
      <c r="BS37" s="690"/>
      <c r="BT37" s="690"/>
      <c r="BU37" s="690"/>
      <c r="BV37" s="690"/>
      <c r="BW37" s="690"/>
      <c r="BX37" s="690"/>
      <c r="BY37" s="690"/>
      <c r="BZ37" s="690"/>
      <c r="CA37" s="690"/>
      <c r="CB37" s="690"/>
      <c r="CC37" s="651"/>
      <c r="CD37" s="129"/>
      <c r="CE37" s="129"/>
      <c r="CF37" s="654"/>
      <c r="CG37" s="690"/>
      <c r="CH37" s="690"/>
      <c r="CI37" s="690"/>
      <c r="CJ37" s="690"/>
      <c r="CK37" s="690"/>
      <c r="CL37" s="690"/>
      <c r="CM37" s="690"/>
      <c r="CN37" s="690"/>
      <c r="CO37" s="690"/>
      <c r="CP37" s="690"/>
      <c r="CQ37" s="651"/>
      <c r="CR37" s="129"/>
      <c r="CS37" s="129"/>
      <c r="CT37" s="654"/>
      <c r="CU37" s="690"/>
      <c r="CV37" s="690"/>
      <c r="CW37" s="690"/>
      <c r="CX37" s="690"/>
      <c r="CY37" s="690"/>
      <c r="CZ37" s="690"/>
      <c r="DA37" s="690"/>
      <c r="DB37" s="690"/>
      <c r="DC37" s="690"/>
      <c r="DD37" s="690"/>
      <c r="DE37" s="651"/>
      <c r="DF37" s="129"/>
      <c r="DG37" s="129"/>
      <c r="DH37" s="654"/>
      <c r="DI37" s="690"/>
      <c r="DJ37" s="690"/>
      <c r="DK37" s="690"/>
      <c r="DL37" s="690"/>
      <c r="DM37" s="690"/>
      <c r="DN37" s="690"/>
      <c r="DO37" s="690"/>
      <c r="DP37" s="690"/>
      <c r="DQ37" s="690"/>
      <c r="DR37" s="690"/>
      <c r="DS37" s="651"/>
      <c r="DT37" s="129"/>
      <c r="DU37" s="129"/>
      <c r="DV37" s="654"/>
      <c r="DW37" s="690"/>
      <c r="DX37" s="690"/>
      <c r="DY37" s="690"/>
      <c r="DZ37" s="690"/>
      <c r="EA37" s="690"/>
      <c r="EB37" s="690"/>
      <c r="EC37" s="690"/>
      <c r="ED37" s="690"/>
      <c r="EE37" s="690"/>
      <c r="EF37" s="690"/>
      <c r="EG37" s="651"/>
      <c r="EH37" s="129"/>
      <c r="EI37" s="129"/>
      <c r="EJ37" s="654"/>
      <c r="EK37" s="690"/>
      <c r="EL37" s="690"/>
      <c r="EM37" s="690"/>
      <c r="EN37" s="690"/>
      <c r="EO37" s="690"/>
      <c r="EP37" s="690"/>
      <c r="EQ37" s="690"/>
      <c r="ER37" s="690"/>
      <c r="ES37" s="690"/>
      <c r="ET37" s="690"/>
      <c r="EU37" s="651"/>
      <c r="EV37" s="129"/>
      <c r="EW37" s="129"/>
      <c r="EX37" s="654"/>
      <c r="EY37" s="129"/>
      <c r="EZ37" s="157"/>
      <c r="FA37" s="632"/>
      <c r="FB37" s="632"/>
      <c r="FC37" s="632"/>
      <c r="FD37" s="632"/>
      <c r="FE37" s="632"/>
      <c r="FF37" s="632"/>
      <c r="FG37" s="632"/>
      <c r="FH37" s="255"/>
      <c r="FI37" s="255"/>
      <c r="FJ37" s="255"/>
      <c r="FK37" s="255"/>
      <c r="FL37" s="255"/>
    </row>
    <row r="38" spans="1:168" customFormat="1">
      <c r="A38" s="833"/>
      <c r="B38" s="833"/>
      <c r="C38" s="833"/>
      <c r="D38" s="645"/>
      <c r="E38" s="645"/>
      <c r="F38" s="646"/>
      <c r="G38" s="645"/>
      <c r="H38" s="642"/>
      <c r="I38" s="618"/>
      <c r="J38" s="597"/>
      <c r="K38" s="611"/>
      <c r="L38" s="84"/>
      <c r="M38" s="134" t="s">
        <v>398</v>
      </c>
      <c r="N38" s="133"/>
      <c r="O38" s="600"/>
      <c r="P38" s="600"/>
      <c r="Q38" s="600"/>
      <c r="R38" s="600"/>
      <c r="S38" s="600"/>
      <c r="T38" s="600"/>
      <c r="U38" s="600"/>
      <c r="V38" s="600"/>
      <c r="W38" s="670"/>
      <c r="X38" s="600"/>
      <c r="Y38" s="622"/>
      <c r="Z38" s="616"/>
      <c r="AA38" s="616"/>
      <c r="AB38" s="615"/>
      <c r="AC38" s="670"/>
      <c r="AD38" s="670"/>
      <c r="AE38" s="670"/>
      <c r="AF38" s="670"/>
      <c r="AG38" s="670"/>
      <c r="AH38" s="670"/>
      <c r="AI38" s="670"/>
      <c r="AJ38" s="670"/>
      <c r="AK38" s="670"/>
      <c r="AL38" s="670"/>
      <c r="AM38" s="693"/>
      <c r="AN38" s="687"/>
      <c r="AO38" s="687"/>
      <c r="AP38" s="686"/>
      <c r="AQ38" s="670"/>
      <c r="AR38" s="670"/>
      <c r="AS38" s="670"/>
      <c r="AT38" s="670"/>
      <c r="AU38" s="670"/>
      <c r="AV38" s="670"/>
      <c r="AW38" s="670"/>
      <c r="AX38" s="670"/>
      <c r="AY38" s="670"/>
      <c r="AZ38" s="670"/>
      <c r="BA38" s="693"/>
      <c r="BB38" s="687"/>
      <c r="BC38" s="687"/>
      <c r="BD38" s="686"/>
      <c r="BE38" s="670"/>
      <c r="BF38" s="670"/>
      <c r="BG38" s="670"/>
      <c r="BH38" s="670"/>
      <c r="BI38" s="670"/>
      <c r="BJ38" s="670"/>
      <c r="BK38" s="670"/>
      <c r="BL38" s="670"/>
      <c r="BM38" s="670"/>
      <c r="BN38" s="670"/>
      <c r="BO38" s="693"/>
      <c r="BP38" s="687"/>
      <c r="BQ38" s="687"/>
      <c r="BR38" s="686"/>
      <c r="BS38" s="670"/>
      <c r="BT38" s="670"/>
      <c r="BU38" s="670"/>
      <c r="BV38" s="670"/>
      <c r="BW38" s="670"/>
      <c r="BX38" s="670"/>
      <c r="BY38" s="670"/>
      <c r="BZ38" s="670"/>
      <c r="CA38" s="670"/>
      <c r="CB38" s="670"/>
      <c r="CC38" s="693"/>
      <c r="CD38" s="687"/>
      <c r="CE38" s="687"/>
      <c r="CF38" s="686"/>
      <c r="CG38" s="670"/>
      <c r="CH38" s="670"/>
      <c r="CI38" s="670"/>
      <c r="CJ38" s="670"/>
      <c r="CK38" s="670"/>
      <c r="CL38" s="670"/>
      <c r="CM38" s="670"/>
      <c r="CN38" s="670"/>
      <c r="CO38" s="670"/>
      <c r="CP38" s="670"/>
      <c r="CQ38" s="693"/>
      <c r="CR38" s="687"/>
      <c r="CS38" s="687"/>
      <c r="CT38" s="686"/>
      <c r="CU38" s="670"/>
      <c r="CV38" s="670"/>
      <c r="CW38" s="670"/>
      <c r="CX38" s="670"/>
      <c r="CY38" s="670"/>
      <c r="CZ38" s="670"/>
      <c r="DA38" s="670"/>
      <c r="DB38" s="670"/>
      <c r="DC38" s="670"/>
      <c r="DD38" s="670"/>
      <c r="DE38" s="693"/>
      <c r="DF38" s="687"/>
      <c r="DG38" s="687"/>
      <c r="DH38" s="686"/>
      <c r="DI38" s="670"/>
      <c r="DJ38" s="670"/>
      <c r="DK38" s="670"/>
      <c r="DL38" s="670"/>
      <c r="DM38" s="670"/>
      <c r="DN38" s="670"/>
      <c r="DO38" s="670"/>
      <c r="DP38" s="670"/>
      <c r="DQ38" s="670"/>
      <c r="DR38" s="670"/>
      <c r="DS38" s="693"/>
      <c r="DT38" s="687"/>
      <c r="DU38" s="687"/>
      <c r="DV38" s="686"/>
      <c r="DW38" s="670"/>
      <c r="DX38" s="670"/>
      <c r="DY38" s="670"/>
      <c r="DZ38" s="670"/>
      <c r="EA38" s="670"/>
      <c r="EB38" s="670"/>
      <c r="EC38" s="670"/>
      <c r="ED38" s="670"/>
      <c r="EE38" s="670"/>
      <c r="EF38" s="670"/>
      <c r="EG38" s="693"/>
      <c r="EH38" s="687"/>
      <c r="EI38" s="687"/>
      <c r="EJ38" s="686"/>
      <c r="EK38" s="670"/>
      <c r="EL38" s="670"/>
      <c r="EM38" s="670"/>
      <c r="EN38" s="670"/>
      <c r="EO38" s="670"/>
      <c r="EP38" s="670"/>
      <c r="EQ38" s="670"/>
      <c r="ER38" s="670"/>
      <c r="ES38" s="670"/>
      <c r="ET38" s="670"/>
      <c r="EU38" s="693"/>
      <c r="EV38" s="687"/>
      <c r="EW38" s="687"/>
      <c r="EX38" s="686"/>
      <c r="EY38" s="616"/>
      <c r="EZ38" s="613"/>
      <c r="FA38" s="632"/>
      <c r="FB38" s="632"/>
      <c r="FC38" s="632"/>
      <c r="FD38" s="632"/>
      <c r="FE38" s="632"/>
      <c r="FF38" s="632"/>
      <c r="FG38" s="632"/>
      <c r="FH38" s="255"/>
      <c r="FI38" s="255"/>
      <c r="FJ38" s="255"/>
      <c r="FK38" s="255"/>
      <c r="FL38" s="255"/>
    </row>
    <row r="39" spans="1:168" ht="3" customHeight="1">
      <c r="FL39" s="35"/>
    </row>
    <row r="40" spans="1:168" ht="48.95" customHeight="1">
      <c r="L40" s="572">
        <v>1</v>
      </c>
      <c r="M40" s="807" t="s">
        <v>687</v>
      </c>
      <c r="N40" s="807"/>
      <c r="O40" s="807"/>
      <c r="P40" s="807"/>
      <c r="Q40" s="807"/>
      <c r="R40" s="807"/>
      <c r="S40" s="807"/>
      <c r="T40" s="807"/>
      <c r="U40" s="807"/>
      <c r="V40" s="807"/>
      <c r="W40" s="807"/>
      <c r="X40" s="807"/>
      <c r="Y40" s="807"/>
      <c r="Z40" s="807"/>
      <c r="AA40" s="807"/>
      <c r="AB40" s="807"/>
      <c r="AC40" s="807"/>
      <c r="AD40" s="807"/>
      <c r="AE40" s="807"/>
      <c r="AF40" s="807"/>
      <c r="AG40" s="807"/>
      <c r="AH40" s="807"/>
      <c r="AI40" s="807"/>
      <c r="AJ40" s="807"/>
      <c r="AK40" s="807"/>
      <c r="AL40" s="807"/>
      <c r="AM40" s="807"/>
      <c r="AN40" s="807"/>
      <c r="AO40" s="807"/>
      <c r="AP40" s="807"/>
      <c r="AQ40" s="807"/>
      <c r="AR40" s="807"/>
      <c r="AS40" s="807"/>
      <c r="AT40" s="807"/>
      <c r="AU40" s="807"/>
      <c r="AV40" s="807"/>
      <c r="AW40" s="807"/>
      <c r="AX40" s="807"/>
      <c r="AY40" s="807"/>
      <c r="AZ40" s="807"/>
      <c r="BA40" s="807"/>
      <c r="BB40" s="807"/>
      <c r="BC40" s="807"/>
      <c r="BD40" s="807"/>
      <c r="BE40" s="807"/>
      <c r="BF40" s="807"/>
      <c r="BG40" s="807"/>
      <c r="BH40" s="807"/>
      <c r="BI40" s="807"/>
      <c r="BJ40" s="807"/>
      <c r="BK40" s="807"/>
      <c r="BL40" s="807"/>
      <c r="BM40" s="807"/>
      <c r="BN40" s="807"/>
      <c r="BO40" s="807"/>
      <c r="BP40" s="807"/>
      <c r="BQ40" s="807"/>
      <c r="BR40" s="807"/>
      <c r="BS40" s="807"/>
      <c r="BT40" s="807"/>
      <c r="BU40" s="807"/>
      <c r="BV40" s="807"/>
      <c r="BW40" s="807"/>
      <c r="BX40" s="807"/>
      <c r="BY40" s="807"/>
      <c r="BZ40" s="807"/>
      <c r="CA40" s="807"/>
      <c r="CB40" s="807"/>
      <c r="CC40" s="807"/>
      <c r="CD40" s="807"/>
      <c r="CE40" s="807"/>
      <c r="CF40" s="807"/>
      <c r="CG40" s="807"/>
      <c r="CH40" s="807"/>
      <c r="CI40" s="807"/>
      <c r="CJ40" s="807"/>
      <c r="CK40" s="807"/>
      <c r="CL40" s="807"/>
      <c r="CM40" s="807"/>
      <c r="CN40" s="807"/>
      <c r="CO40" s="807"/>
      <c r="CP40" s="807"/>
      <c r="CQ40" s="807"/>
      <c r="CR40" s="807"/>
      <c r="CS40" s="807"/>
      <c r="CT40" s="807"/>
      <c r="CU40" s="807"/>
      <c r="CV40" s="807"/>
      <c r="CW40" s="807"/>
      <c r="CX40" s="807"/>
      <c r="CY40" s="807"/>
      <c r="CZ40" s="807"/>
      <c r="DA40" s="807"/>
      <c r="DB40" s="807"/>
      <c r="DC40" s="807"/>
      <c r="DD40" s="807"/>
      <c r="DE40" s="807"/>
      <c r="DF40" s="807"/>
      <c r="DG40" s="807"/>
      <c r="DH40" s="807"/>
      <c r="DI40" s="807"/>
      <c r="DJ40" s="807"/>
      <c r="DK40" s="807"/>
      <c r="DL40" s="807"/>
      <c r="DM40" s="807"/>
      <c r="DN40" s="807"/>
      <c r="DO40" s="807"/>
      <c r="DP40" s="807"/>
      <c r="DQ40" s="807"/>
      <c r="DR40" s="807"/>
      <c r="DS40" s="807"/>
      <c r="DT40" s="807"/>
      <c r="DU40" s="807"/>
      <c r="DV40" s="807"/>
      <c r="DW40" s="807"/>
      <c r="DX40" s="807"/>
      <c r="DY40" s="807"/>
      <c r="DZ40" s="807"/>
      <c r="EA40" s="807"/>
      <c r="EB40" s="807"/>
      <c r="EC40" s="807"/>
      <c r="ED40" s="807"/>
      <c r="EE40" s="807"/>
      <c r="EF40" s="807"/>
      <c r="EG40" s="807"/>
      <c r="EH40" s="807"/>
      <c r="EI40" s="807"/>
      <c r="EJ40" s="807"/>
      <c r="EK40" s="807"/>
      <c r="EL40" s="807"/>
      <c r="EM40" s="807"/>
      <c r="EN40" s="807"/>
      <c r="EO40" s="807"/>
      <c r="EP40" s="807"/>
      <c r="EQ40" s="807"/>
      <c r="ER40" s="807"/>
      <c r="ES40" s="807"/>
      <c r="ET40" s="807"/>
      <c r="EU40" s="807"/>
      <c r="EV40" s="807"/>
      <c r="EW40" s="807"/>
      <c r="EX40" s="807"/>
      <c r="EY40" s="807"/>
      <c r="FL40" s="35"/>
    </row>
  </sheetData>
  <sheetProtection password="FA9C" sheet="1" objects="1" scenarios="1" formatColumns="0" formatRows="0"/>
  <dataConsolidate leftLabels="1"/>
  <mergeCells count="253">
    <mergeCell ref="EZ33:EZ36"/>
    <mergeCell ref="DV33:DV34"/>
    <mergeCell ref="EG33:EG34"/>
    <mergeCell ref="EH33:EH34"/>
    <mergeCell ref="EI33:EI34"/>
    <mergeCell ref="EJ33:EJ34"/>
    <mergeCell ref="EU33:EU34"/>
    <mergeCell ref="EV33:EV34"/>
    <mergeCell ref="EW33:EW34"/>
    <mergeCell ref="EX33:EX34"/>
    <mergeCell ref="CS33:CS34"/>
    <mergeCell ref="CT33:CT34"/>
    <mergeCell ref="DE33:DE34"/>
    <mergeCell ref="DF33:DF34"/>
    <mergeCell ref="DG33:DG34"/>
    <mergeCell ref="DH33:DH34"/>
    <mergeCell ref="DS33:DS34"/>
    <mergeCell ref="DT33:DT34"/>
    <mergeCell ref="DU33:DU34"/>
    <mergeCell ref="BP33:BP34"/>
    <mergeCell ref="BQ33:BQ34"/>
    <mergeCell ref="BR33:BR34"/>
    <mergeCell ref="CC33:CC34"/>
    <mergeCell ref="CD33:CD34"/>
    <mergeCell ref="CE33:CE34"/>
    <mergeCell ref="CF33:CF34"/>
    <mergeCell ref="CQ33:CQ34"/>
    <mergeCell ref="CR33:CR34"/>
    <mergeCell ref="AM33:AM34"/>
    <mergeCell ref="AN33:AN34"/>
    <mergeCell ref="AO33:AO34"/>
    <mergeCell ref="AP33:AP34"/>
    <mergeCell ref="BA33:BA34"/>
    <mergeCell ref="BB33:BB34"/>
    <mergeCell ref="BC33:BC34"/>
    <mergeCell ref="BD33:BD34"/>
    <mergeCell ref="BO33:BO34"/>
    <mergeCell ref="A18:A38"/>
    <mergeCell ref="B19:B38"/>
    <mergeCell ref="C20:C38"/>
    <mergeCell ref="D21:D37"/>
    <mergeCell ref="EZ23:EZ26"/>
    <mergeCell ref="Y23:Y24"/>
    <mergeCell ref="Z23:Z24"/>
    <mergeCell ref="AA23:AA24"/>
    <mergeCell ref="N23:N24"/>
    <mergeCell ref="AB23:AB24"/>
    <mergeCell ref="O20:EY20"/>
    <mergeCell ref="E22:E26"/>
    <mergeCell ref="O18:EY18"/>
    <mergeCell ref="H21:H37"/>
    <mergeCell ref="I22:I26"/>
    <mergeCell ref="F23:F25"/>
    <mergeCell ref="E32:E36"/>
    <mergeCell ref="I32:I36"/>
    <mergeCell ref="O32:EY32"/>
    <mergeCell ref="F33:F35"/>
    <mergeCell ref="J33:J35"/>
    <mergeCell ref="N33:N34"/>
    <mergeCell ref="Y33:Y34"/>
    <mergeCell ref="Z33:Z34"/>
    <mergeCell ref="J23:J25"/>
    <mergeCell ref="P8:EY8"/>
    <mergeCell ref="P9:EY9"/>
    <mergeCell ref="P10:EY10"/>
    <mergeCell ref="EZ13:EZ16"/>
    <mergeCell ref="O19:EY19"/>
    <mergeCell ref="EY14:EY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AM15:AO15"/>
    <mergeCell ref="AN16:AO16"/>
    <mergeCell ref="AN17:AO17"/>
    <mergeCell ref="AM23:AM24"/>
    <mergeCell ref="AN23:AN24"/>
    <mergeCell ref="AO23:AO24"/>
    <mergeCell ref="AW15:AY15"/>
    <mergeCell ref="BA15:BC15"/>
    <mergeCell ref="M40:EY40"/>
    <mergeCell ref="L5:AB5"/>
    <mergeCell ref="L14:L16"/>
    <mergeCell ref="M14:M16"/>
    <mergeCell ref="L11:M11"/>
    <mergeCell ref="AB14:AB16"/>
    <mergeCell ref="O22:EY22"/>
    <mergeCell ref="L13:EY13"/>
    <mergeCell ref="N14:N16"/>
    <mergeCell ref="Z16:AA16"/>
    <mergeCell ref="O21:EY21"/>
    <mergeCell ref="Z17:AA17"/>
    <mergeCell ref="Q15:R15"/>
    <mergeCell ref="S15:T15"/>
    <mergeCell ref="U15:W15"/>
    <mergeCell ref="P7:EY7"/>
    <mergeCell ref="AA33:AA34"/>
    <mergeCell ref="AB33:AB34"/>
    <mergeCell ref="AP23:AP24"/>
    <mergeCell ref="AQ12:BD12"/>
    <mergeCell ref="AQ14:BC14"/>
    <mergeCell ref="BD14:BD16"/>
    <mergeCell ref="AS15:AT15"/>
    <mergeCell ref="AU15:AV15"/>
    <mergeCell ref="BB16:BC16"/>
    <mergeCell ref="BB17:BC17"/>
    <mergeCell ref="BA23:BA24"/>
    <mergeCell ref="BB23:BB24"/>
    <mergeCell ref="BC23:BC24"/>
    <mergeCell ref="BD23:BD24"/>
    <mergeCell ref="BP17:BQ17"/>
    <mergeCell ref="BO23:BO24"/>
    <mergeCell ref="BP23:BP24"/>
    <mergeCell ref="BQ23:BQ24"/>
    <mergeCell ref="BR23:BR24"/>
    <mergeCell ref="BE12:BR12"/>
    <mergeCell ref="BE14:BQ14"/>
    <mergeCell ref="BR14:BR16"/>
    <mergeCell ref="BG15:BH15"/>
    <mergeCell ref="BI15:BJ15"/>
    <mergeCell ref="BK15:BM15"/>
    <mergeCell ref="BO15:BQ15"/>
    <mergeCell ref="BP16:BQ16"/>
    <mergeCell ref="CD17:CE17"/>
    <mergeCell ref="CC23:CC24"/>
    <mergeCell ref="CD23:CD24"/>
    <mergeCell ref="CE23:CE24"/>
    <mergeCell ref="CF23:CF24"/>
    <mergeCell ref="BS12:CF12"/>
    <mergeCell ref="BS14:CE14"/>
    <mergeCell ref="CF14:CF16"/>
    <mergeCell ref="BU15:BV15"/>
    <mergeCell ref="BW15:BX15"/>
    <mergeCell ref="BY15:CA15"/>
    <mergeCell ref="CC15:CE15"/>
    <mergeCell ref="CD16:CE16"/>
    <mergeCell ref="CR17:CS17"/>
    <mergeCell ref="CQ23:CQ24"/>
    <mergeCell ref="CR23:CR24"/>
    <mergeCell ref="CS23:CS24"/>
    <mergeCell ref="CT23:CT24"/>
    <mergeCell ref="CG12:CT12"/>
    <mergeCell ref="CG14:CS14"/>
    <mergeCell ref="CT14:CT16"/>
    <mergeCell ref="CI15:CJ15"/>
    <mergeCell ref="CK15:CL15"/>
    <mergeCell ref="CM15:CO15"/>
    <mergeCell ref="CQ15:CS15"/>
    <mergeCell ref="CR16:CS16"/>
    <mergeCell ref="DF17:DG17"/>
    <mergeCell ref="DE23:DE24"/>
    <mergeCell ref="DF23:DF24"/>
    <mergeCell ref="DG23:DG24"/>
    <mergeCell ref="DH23:DH24"/>
    <mergeCell ref="CU12:DH12"/>
    <mergeCell ref="CU14:DG14"/>
    <mergeCell ref="DH14:DH16"/>
    <mergeCell ref="CW15:CX15"/>
    <mergeCell ref="CY15:CZ15"/>
    <mergeCell ref="DA15:DC15"/>
    <mergeCell ref="DE15:DG15"/>
    <mergeCell ref="DF16:DG16"/>
    <mergeCell ref="DT17:DU17"/>
    <mergeCell ref="DS23:DS24"/>
    <mergeCell ref="DT23:DT24"/>
    <mergeCell ref="DU23:DU24"/>
    <mergeCell ref="DV23:DV24"/>
    <mergeCell ref="DI12:DV12"/>
    <mergeCell ref="DI14:DU14"/>
    <mergeCell ref="DV14:DV16"/>
    <mergeCell ref="DK15:DL15"/>
    <mergeCell ref="DM15:DN15"/>
    <mergeCell ref="DO15:DQ15"/>
    <mergeCell ref="DS15:DU15"/>
    <mergeCell ref="DT16:DU16"/>
    <mergeCell ref="EH17:EI17"/>
    <mergeCell ref="EG23:EG24"/>
    <mergeCell ref="EH23:EH24"/>
    <mergeCell ref="EI23:EI24"/>
    <mergeCell ref="EJ23:EJ24"/>
    <mergeCell ref="DW12:EJ12"/>
    <mergeCell ref="DW14:EI14"/>
    <mergeCell ref="EJ14:EJ16"/>
    <mergeCell ref="DY15:DZ15"/>
    <mergeCell ref="EA15:EB15"/>
    <mergeCell ref="EC15:EE15"/>
    <mergeCell ref="EG15:EI15"/>
    <mergeCell ref="EH16:EI16"/>
    <mergeCell ref="EV17:EW17"/>
    <mergeCell ref="EU23:EU24"/>
    <mergeCell ref="EV23:EV24"/>
    <mergeCell ref="EW23:EW24"/>
    <mergeCell ref="EX23:EX24"/>
    <mergeCell ref="EK12:EX12"/>
    <mergeCell ref="EK14:EW14"/>
    <mergeCell ref="EX14:EX16"/>
    <mergeCell ref="EM15:EN15"/>
    <mergeCell ref="EO15:EP15"/>
    <mergeCell ref="EQ15:ES15"/>
    <mergeCell ref="EU15:EW15"/>
    <mergeCell ref="EV16:EW16"/>
    <mergeCell ref="E27:E31"/>
    <mergeCell ref="I27:I31"/>
    <mergeCell ref="O27:EY27"/>
    <mergeCell ref="F28:F30"/>
    <mergeCell ref="J28:J30"/>
    <mergeCell ref="N28:N29"/>
    <mergeCell ref="Y28:Y29"/>
    <mergeCell ref="Z28:Z29"/>
    <mergeCell ref="AA28:AA29"/>
    <mergeCell ref="AB28:AB29"/>
    <mergeCell ref="AM28:AM29"/>
    <mergeCell ref="AN28:AN29"/>
    <mergeCell ref="AO28:AO29"/>
    <mergeCell ref="AP28:AP29"/>
    <mergeCell ref="BA28:BA29"/>
    <mergeCell ref="BB28:BB29"/>
    <mergeCell ref="BR28:BR29"/>
    <mergeCell ref="CC28:CC29"/>
    <mergeCell ref="CD28:CD29"/>
    <mergeCell ref="CE28:CE29"/>
    <mergeCell ref="CF28:CF29"/>
    <mergeCell ref="BC28:BC29"/>
    <mergeCell ref="BD28:BD29"/>
    <mergeCell ref="BO28:BO29"/>
    <mergeCell ref="BP28:BP29"/>
    <mergeCell ref="BQ28:BQ29"/>
    <mergeCell ref="DF28:DF29"/>
    <mergeCell ref="DG28:DG29"/>
    <mergeCell ref="DH28:DH29"/>
    <mergeCell ref="DS28:DS29"/>
    <mergeCell ref="DT28:DT29"/>
    <mergeCell ref="CQ28:CQ29"/>
    <mergeCell ref="CR28:CR29"/>
    <mergeCell ref="CS28:CS29"/>
    <mergeCell ref="CT28:CT29"/>
    <mergeCell ref="DE28:DE29"/>
    <mergeCell ref="EZ28:EZ31"/>
    <mergeCell ref="EJ28:EJ29"/>
    <mergeCell ref="EU28:EU29"/>
    <mergeCell ref="EV28:EV29"/>
    <mergeCell ref="EW28:EW29"/>
    <mergeCell ref="EX28:EX29"/>
    <mergeCell ref="DU28:DU29"/>
    <mergeCell ref="DV28:DV29"/>
    <mergeCell ref="EG28:EG29"/>
    <mergeCell ref="EH28:EH29"/>
    <mergeCell ref="EI28:EI29"/>
  </mergeCells>
  <phoneticPr fontId="11" type="noConversion"/>
  <dataValidations count="8">
    <dataValidation allowBlank="1" promptTitle="checkPeriodRange" sqref="R24:X24 AF24:AL24 AT24:AZ24 BH24:BN24 BV24:CB24 CJ24:CP24 CX24:DD24 DL24:DR24 DZ24:EF24 EN24:ET24 R29:X29 AF29:AL29 AT29:AZ29 BH29:BN29 BV29:CB29 CJ29:CP29 CX29:DD29 DL29:DR29 DZ29:EF29 EN29:ET29 R34:X34 AF34:AL34 AT34:AZ34 BH34:BN34 BV34:CB34 CJ34:CP34 CX34:DD34 DL34:DR34 DZ34:EF34 EN34:ET34"/>
    <dataValidation allowBlank="1" sqref="BB35:BB38 BP35:BP38 CD35:CD38 CR35:CR38 DF35:DF38 DT35:DT38 EH35:EH38 EV35:EV38 Z35:Z38 EV25:EV26 EH25:EH26 DT25:DT26 DF25:DF26 CR25:CR26 CD25:CD26 BP25:BP26 BB25:BB26 AN25:AN26 Z25:Z26 Z30:Z31 EV30:EV31 EH30:EH31 DT30:DT31 DF30:DF31 CR30:CR31 CD30:CD31 BP30:BP31 BB30:BB31 AN30:AN31 AN35:AN38"/>
    <dataValidation type="textLength" operator="lessThanOrEqual" allowBlank="1" showInputMessage="1" showErrorMessage="1" errorTitle="Ошибка" error="Допускается ввод не более 900 символов!" sqref="EZ7:EZ10 O21:EY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 M33">
      <formula1>900</formula1>
    </dataValidation>
    <dataValidation type="list" allowBlank="1" showInputMessage="1" showErrorMessage="1" errorTitle="Ошибка" error="Выберите значение из списка" sqref="O22:P22 AC22:AD22 AQ22:AR22 BE22:BF22 BS22:BT22 CG22:CH22 CU22:CV22 DI22:DJ22 DW22:DX22 EK22:EL22 O27 O3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AM23 AO23:AO24 BA23 BC23:BC24 BO23 BQ23:BQ24 CC23 CE23:CE24 CQ23 CS23:CS24 DE23 DG23:DG24 DS23 DU23:DU24 EG23 EI23:EI24 EU23 EW23:EW24 Y28 AA28:AA29 AM28 AO28:AO29 BA28 BC28:BC29 BO28 BQ28:BQ29 CC28 CE28:CE29 CQ28 CS28:CS29 DE28 DG28:DG29 DS28 DU28:DU29 EG28 EI28:EI29 EU28 EW28:EW29 Y33 AA33:AA34 AM33 AO33:AO34 BA33 BC33:BC34 BO33 BQ33:BQ34 CC33 CE33:CE34 CQ33 CS33:CS34 DE33 DG33:DG34 DS33 DU33:DU34 EG33 EI33:EI34 EU33 EW33:EW34"/>
    <dataValidation allowBlank="1" showInputMessage="1" showErrorMessage="1" prompt="Для выбора выполните двойной щелчок левой клавиши мыши по соответствующей ячейке." sqref="Z23:Z24 AB23:AB24 AN23:AN24 AP23:AP24 BB23:BB24 BD23:BD24 BP23:BP24 BR23:BR24 CD23:CD24 CF23:CF24 CR23:CR24 CT23:CT24 DF23:DF24 DH23:DH24 DT23:DT24 DV23:DV24 EH23:EH24 EJ23:EJ24 EV23:EV24 EX23:EX24 Z28:Z29 AB28:AB29 AN28:AN29 AP28:AP29 BB28:BB29 BD28:BD29 BP28:BP29 BR28:BR29 CD28:CD29 CF28:CF29 CR28:CR29 CT28:CT29 DF28:DF29 DH28:DH29 DT28:DT29 DV28:DV29 EH28:EH29 EJ28:EJ29 EV28:EV29 EX28:EX29 Z33:Z34 AB33:AB34 AN33:AN34 AP33:AP34 BB33:BB34 BD33:BD34 BP33:BP34 BR33:BR34 CD33:CD34 CF33:CF34 CR33:CR34 CT33:CT34 DF33:DF34 DH33:DH34 DT33:DT34 DV33:DV34 EH33:EH34 EJ33:EJ34 EV33:EV34 EX33:EX34"/>
    <dataValidation type="decimal" allowBlank="1" showErrorMessage="1" errorTitle="Ошибка" error="Допускается ввод только действительных чисел!" sqref="P23:R23 AD23:AF23 AR23:AT23 BF23:BH23 BT23:BV23 CH23:CJ23 CV23:CX23 DJ23:DL23 DX23:DZ23 EL23:EN23 P28:R28 AD28:AF28 AR28:AT28 BF28:BH28 BT28:BV28 CH28:CJ28 CV28:CX28 DJ28:DL28 DX28:DZ28 EL28:EN28 P33:R33 AD33:AF33 AR33:AT33 BF33:BH33 BT33:BV33 CH33:CJ33 CV33:CX33 DJ33:DL33 DX33:DZ33 EL33:EN3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538</vt:i4>
      </vt:variant>
    </vt:vector>
  </HeadingPairs>
  <TitlesOfParts>
    <vt:vector size="548" baseType="lpstr">
      <vt:lpstr>Титульный</vt:lpstr>
      <vt:lpstr>Территории</vt:lpstr>
      <vt:lpstr>Перечень тарифов</vt:lpstr>
      <vt:lpstr>Форма 1.0.1 | Т-гор.вода</vt:lpstr>
      <vt:lpstr>Форма 1.2 | Т-гор.вода</vt:lpstr>
      <vt:lpstr>Форма 1.0.1 | Форма 1.8</vt:lpstr>
      <vt:lpstr>Форма 1.8</vt:lpstr>
      <vt:lpstr>Форма 1.0.1 | Форма 1.9</vt:lpstr>
      <vt:lpstr>Форма 1.9</vt:lpstr>
      <vt:lpstr>Сведения об изменении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checkCells_List05_10</vt:lpstr>
      <vt:lpstr>checkCells_List05_11</vt:lpstr>
      <vt:lpstr>checkCells_List05_2</vt:lpstr>
      <vt:lpstr>checkCells_List05_5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Component_comp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VDET_END_DATE</vt:lpstr>
      <vt:lpstr>VDET_START_DATE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2021-12-29T04:50:16Z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