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-32055" yWindow="315" windowWidth="5550" windowHeight="2310" tabRatio="766" firstSheet="3" activeTab="9"/>
  </bookViews>
  <sheets>
    <sheet name="modProv" sheetId="584" state="veryHidden" r:id="rId1"/>
    <sheet name="modList05" sheetId="585" state="veryHidden" r:id="rId2"/>
    <sheet name="Лог обновления" sheetId="429" state="veryHidden" r:id="rId3"/>
    <sheet name="Титульный" sheetId="437" r:id="rId4"/>
    <sheet name="Дифференциация" sheetId="556" r:id="rId5"/>
    <sheet name="Форма 4.3.1" sheetId="571" r:id="rId6"/>
    <sheet name="Форма 1.0.1 | Форма 4.3.2" sheetId="586" state="veryHidden" r:id="rId7"/>
    <sheet name="Форма 4.3.2" sheetId="572" state="veryHidden" r:id="rId8"/>
    <sheet name="Форма 4.4" sheetId="574" r:id="rId9"/>
    <sheet name="Форма 4.5" sheetId="573" r:id="rId10"/>
    <sheet name="Форма 1.0.1 | Форма 4.9" sheetId="589" state="veryHidden" r:id="rId11"/>
    <sheet name="Форма 4.9" sheetId="582" state="veryHidden" r:id="rId12"/>
    <sheet name="Форма 1.0.2" sheetId="564" state="veryHidden" r:id="rId13"/>
    <sheet name="Сведения об изменении" sheetId="547" state="veryHidden" r:id="rId14"/>
    <sheet name="modReestr" sheetId="562" state="veryHidden" r:id="rId15"/>
    <sheet name="modList13" sheetId="583" state="veryHidden" r:id="rId16"/>
    <sheet name="modList07" sheetId="580" state="veryHidden" r:id="rId17"/>
    <sheet name="AllSheetsInThisWorkbook" sheetId="389" state="veryHidden" r:id="rId18"/>
    <sheet name="modCheckCyan" sheetId="553" state="veryHidden" r:id="rId19"/>
    <sheet name="modInfo" sheetId="513" state="veryHidden" r:id="rId20"/>
    <sheet name="TEHSHEET" sheetId="205" state="veryHidden" r:id="rId21"/>
    <sheet name="modfrmSelectData" sheetId="579" state="veryHidden" r:id="rId22"/>
    <sheet name="modList06" sheetId="575" state="veryHidden" r:id="rId23"/>
    <sheet name="modList01" sheetId="576" state="veryHidden" r:id="rId24"/>
    <sheet name="modList08" sheetId="578" state="veryHidden" r:id="rId25"/>
    <sheet name="et_union_hor" sheetId="471" state="veryHidden" r:id="rId26"/>
    <sheet name="et_union_vert" sheetId="521" state="veryHidden" r:id="rId27"/>
    <sheet name="modList00" sheetId="546" state="veryHidden" r:id="rId28"/>
    <sheet name="modList02" sheetId="533" state="veryHidden" r:id="rId29"/>
    <sheet name="modList03" sheetId="565" state="veryHidden" r:id="rId30"/>
    <sheet name="modList04" sheetId="548" state="veryHidden" r:id="rId31"/>
    <sheet name="modList09" sheetId="567" state="veryHidden" r:id="rId32"/>
    <sheet name="modHTTP" sheetId="554" state="veryHidden" r:id="rId33"/>
    <sheet name="modfrmRegion" sheetId="545" state="veryHidden" r:id="rId34"/>
    <sheet name="MR_LIST" sheetId="540" state="veryHidden" r:id="rId35"/>
    <sheet name="REESTR_VT" sheetId="543" state="veryHidden" r:id="rId36"/>
    <sheet name="REESTR_VED" sheetId="544" state="veryHidden" r:id="rId37"/>
    <sheet name="modfrmReestrObj" sheetId="539" state="veryHidden" r:id="rId38"/>
    <sheet name="DataOrg" sheetId="550" state="veryHidden" r:id="rId39"/>
    <sheet name="modfrmReestr" sheetId="434" state="veryHidden" r:id="rId40"/>
    <sheet name="modUpdTemplMain" sheetId="424" state="veryHidden" r:id="rId41"/>
    <sheet name="REESTR_ORG" sheetId="390" state="veryHidden" r:id="rId42"/>
    <sheet name="modClassifierValidate" sheetId="400" state="veryHidden" r:id="rId43"/>
    <sheet name="modHyp" sheetId="398" state="veryHidden" r:id="rId44"/>
    <sheet name="modfrmDateChoose" sheetId="517" state="veryHidden" r:id="rId45"/>
    <sheet name="modComm" sheetId="514" state="veryHidden" r:id="rId46"/>
    <sheet name="modThisWorkbook" sheetId="511" state="veryHidden" r:id="rId47"/>
    <sheet name="REESTR_MO" sheetId="518" state="veryHidden" r:id="rId48"/>
    <sheet name="REESTR_MO_FILTER" sheetId="568" state="veryHidden" r:id="rId49"/>
    <sheet name="modfrmReestrMR" sheetId="519" state="veryHidden" r:id="rId50"/>
    <sheet name="modServiceModule" sheetId="561" state="veryHidden" r:id="rId51"/>
    <sheet name="modfrmCheckUpdates" sheetId="512" state="veryHidden" r:id="rId52"/>
    <sheet name="REESTR_DS" sheetId="559" state="veryHidden" r:id="rId53"/>
    <sheet name="REESTR_CHS" sheetId="551" state="veryHidden" r:id="rId54"/>
    <sheet name="REESTR_LINK" sheetId="552" state="veryHidden" r:id="rId55"/>
  </sheets>
  <definedNames>
    <definedName name="activity">Дифференциация!$E$22:$E$25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4.3.1'!$D$24:$I$142</definedName>
    <definedName name="checkCell_List05">'Форма 4.3.2'!$D$11:$S$20</definedName>
    <definedName name="checkCell_List06">'Форма 4.5'!$F$11:$Q$114</definedName>
    <definedName name="checkCell_List08">'Форма 4.4'!$G$11:$J$19</definedName>
    <definedName name="checkCell_List09">#REF!</definedName>
    <definedName name="checkCell_List13">'Форма 4.9'!$D$10:$H$14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4.5'!$Q$19</definedName>
    <definedName name="end_row_5">'Форма 4.5'!$114:$114</definedName>
    <definedName name="end_row1">'Форма 4.5'!$A$39</definedName>
    <definedName name="end_row2">'Форма 4.5'!$A$89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4.5'!$89:$91</definedName>
    <definedName name="et_List06_3">'Форма 4.5'!$99:$103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4.3.1'!$G$147:$I$147</definedName>
    <definedName name="List_05_vs_fact">'Форма 4.3.2'!$AE$11:$AE$20</definedName>
    <definedName name="LIST_MR_MO_OKTMO">REESTR_MO!$A$2:$D$106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4.3.1'!$G$67:$I$69</definedName>
    <definedName name="List01_3_reserve">'Форма 4.3.1'!$G$33:$H$44</definedName>
    <definedName name="List01_4_reserve">'Форма 4.3.1'!$G$106:$I$107</definedName>
    <definedName name="List01_5_reserve">'Форма 4.3.1'!$G$109:$I$121</definedName>
    <definedName name="List01_6_reserve">'Форма 4.3.1'!$G$123:$I$135</definedName>
    <definedName name="List01_7_reserve">'Форма 4.3.1'!$G$80:$I$92</definedName>
    <definedName name="List01_CheckC">'Форма 4.3.1'!$E$28:$H$142</definedName>
    <definedName name="List01_costs_OPS">'Форма 4.3.1'!$G$62:$H$62</definedName>
    <definedName name="List01_costs_OPS_22">'Форма 4.3.1'!$G$62</definedName>
    <definedName name="List01_costs_PH">'Форма 4.3.1'!$G$64:$H$64</definedName>
    <definedName name="List01_costs_PH_22">'Форма 4.3.1'!$G$64</definedName>
    <definedName name="List01_flag_index_1">'Форма 4.3.1'!$G$63:$H$63</definedName>
    <definedName name="List01_flag_index_2">'Форма 4.3.1'!$G$65:$H$65</definedName>
    <definedName name="List01_GroundMaterials_1">'Форма 4.3.1'!$G$138:$H$140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4.3.1'!$G$96:$G$99</definedName>
    <definedName name="List01_p12">'Форма 4.3.1'!$G$100</definedName>
    <definedName name="List01_p16">'Форма 4.3.1'!$G$105:$G$107</definedName>
    <definedName name="List01_p16_data">'Форма 4.3.1'!$G$105</definedName>
    <definedName name="List01_p19_20">'Форма 4.3.1'!$G$136:$G$137</definedName>
    <definedName name="List01_p2_14">'Форма 4.3.1'!$I$62</definedName>
    <definedName name="List01_p3">'Форма 4.3.1'!$G$30:$H$30</definedName>
    <definedName name="List01_p3_10_check">'Форма 4.3.1'!$K$63</definedName>
    <definedName name="List01_p3_11_check">'Форма 4.3.1'!$K$65</definedName>
    <definedName name="List01_p4">'Форма 4.3.1'!$G$70:$H$70</definedName>
    <definedName name="List01_p9">'Форма 4.3.1'!$G$93</definedName>
    <definedName name="List01_purchTE">'Форма 4.3.1'!$G$95</definedName>
    <definedName name="List01_revenue_from_activity_80_flag">'Форма 4.3.1'!$G$78:$I$78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4.5'!$G$21:$G$39</definedName>
    <definedName name="List06_2_reserve">'Форма 4.5'!$G$89:$G$114</definedName>
    <definedName name="List06_CheckC">'Форма 4.5'!$G$11:$S$114</definedName>
    <definedName name="List06_date_ch_ip">'Форма 4.5'!$I$13:$S$13</definedName>
    <definedName name="List06_date_ip">'Форма 4.5'!$I$12:$S$12</definedName>
    <definedName name="List06_date_r_ip">'Форма 4.5'!$I$17:$S$18</definedName>
    <definedName name="List06_flag_year">'Форма 4.5'!$Q$20:$Q$39</definedName>
    <definedName name="List06_main_column">'Форма 4.5'!$I$11:$I$114</definedName>
    <definedName name="List06_Name">'Форма 4.5'!$F$8:$S$8</definedName>
    <definedName name="List06_objective_of_IPR">'Форма 4.5'!$I$14:$S$14</definedName>
    <definedName name="List06_sourceFin">'Форма 4.5'!$Q$104:$Q$114</definedName>
    <definedName name="List06_year_source">'Форма 4.5'!$Q$24:$Q$40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4.4'!$G$11:$I$19</definedName>
    <definedName name="List08_GroundMaterials_1">'Форма 4.4'!$H$11:$H$19</definedName>
    <definedName name="List08_Name">'Форма 4.4'!$G$8:$J$8</definedName>
    <definedName name="List08_NameParam">'Форма 4.4'!$9:$9</definedName>
    <definedName name="List08_Num">'Форма 4.4'!$G$1:$J$1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#REF!</definedName>
    <definedName name="List09_NameCol">#REF!</definedName>
    <definedName name="List09_REESTR_MO">#REF!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4.3.1'!$G:$G</definedName>
    <definedName name="obj_List02_22">#REF!</definedName>
    <definedName name="obj_List05_22">'Форма 4.3.2'!$12:$12</definedName>
    <definedName name="obj_List08_22">'Форма 4.4'!$G:$G</definedName>
    <definedName name="obj_List10_22">#REF!</definedName>
    <definedName name="obj_List11_22">#REF!</definedName>
    <definedName name="obj_List12_22">'Форма 1.0.1 | Форма 4.3.2'!$8:$8</definedName>
    <definedName name="obj_List14_22">'Форма 1.0.1 | Форма 4.9'!$8:$8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#REF!</definedName>
    <definedName name="pDel_List01_2">'Форма 4.3.1'!$C$66:$C$69</definedName>
    <definedName name="pDel_List01_3">'Форма 4.3.1'!$C$33:$C$44</definedName>
    <definedName name="pDel_List01_4">'Форма 4.3.1'!$C$105:$C$135</definedName>
    <definedName name="pDel_List01_7">'Форма 4.3.1'!$C$79:$C$92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4.5'!$D$20:$D$39</definedName>
    <definedName name="pDel_List06_2">'Форма 4.5'!$E$89:$E$92</definedName>
    <definedName name="pDel_List06_3">'Форма 4.5'!$E$99:$E$114</definedName>
    <definedName name="pDel_List06_4">'Форма 4.5'!$E$20:$E$39</definedName>
    <definedName name="pDel_List09_0">#REF!</definedName>
    <definedName name="pDel_List09_1">#REF!</definedName>
    <definedName name="pDel_List09_2">#REF!</definedName>
    <definedName name="pDel_List13_1">'Форма 4.9'!$C$13:$C$14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#REF!</definedName>
    <definedName name="pIns_List01_1">'Форма 4.3.1'!$H$24</definedName>
    <definedName name="pIns_List01_2">'Форма 4.3.1'!$E$69</definedName>
    <definedName name="pIns_List01_3">'Форма 4.3.1'!$E$44</definedName>
    <definedName name="pIns_List01_4">'Форма 4.3.1'!$E$107</definedName>
    <definedName name="pIns_List01_5">'Форма 4.3.1'!$E$121</definedName>
    <definedName name="pIns_List01_6">'Форма 4.3.1'!$E$135</definedName>
    <definedName name="pIns_List01_7">'Форма 4.3.1'!$E$92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4.5'!$G$39</definedName>
    <definedName name="pIns_List06_2">'Форма 4.5'!$G$92</definedName>
    <definedName name="pIns_List06_3">'Форма 4.5'!$G$114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4.4'!$I$7</definedName>
    <definedName name="pIns_List09_0">#REF!</definedName>
    <definedName name="pIns_List10">#REF!</definedName>
    <definedName name="pIns_List11">#REF!</definedName>
    <definedName name="pIns_List12">'Форма 1.0.1 | Форма 4.3.2'!$19:$19</definedName>
    <definedName name="pIns_List13_1">'Форма 4.9'!$E$14</definedName>
    <definedName name="pIns_List14">'Форма 1.0.1 | Форма 4.9'!$19:$19</definedName>
    <definedName name="PROT_22">P3_PROT_22,P4_PROT_22,P5_PROT_22</definedName>
    <definedName name="pVDel_List06_1">'Форма 4.5'!$J$6:$R$6</definedName>
    <definedName name="pVIns_List06_0">'Форма 4.5'!$R$8</definedName>
    <definedName name="pVIns_List06_1">'Форма 4.5'!$Q$9</definedName>
    <definedName name="pVIns_List08_1">'Форма 4.4'!$G$7</definedName>
    <definedName name="QUARTER">TEHSHEET!$F$2:$F$5</definedName>
    <definedName name="REESTR_LINK_RANGE">REESTR_LINK!$A$2:$C$3</definedName>
    <definedName name="REESTR_ORG_RANGE">REESTR_ORG!$A$2:$J$211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4.5'!$A$40</definedName>
    <definedName name="row_5">'Форма 4.5'!$A$104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Vet_List06_0">'Форма 4.5'!$I:$Q</definedName>
    <definedName name="Vet_List06_1">'Форма 4.5'!$J:$J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25725"/>
</workbook>
</file>

<file path=xl/calcChain.xml><?xml version="1.0" encoding="utf-8"?>
<calcChain xmlns="http://schemas.openxmlformats.org/spreadsheetml/2006/main">
  <c r="O112" i="573"/>
  <c r="O107" s="1"/>
  <c r="N112"/>
  <c r="N107" s="1"/>
  <c r="I108"/>
  <c r="I112"/>
  <c r="A196" i="553" s="1"/>
  <c r="A181"/>
  <c r="A182"/>
  <c r="A183"/>
  <c r="A184"/>
  <c r="A185"/>
  <c r="A186"/>
  <c r="A187"/>
  <c r="A188"/>
  <c r="A189"/>
  <c r="A190"/>
  <c r="A191"/>
  <c r="A192"/>
  <c r="A193"/>
  <c r="A194"/>
  <c r="A195"/>
  <c r="A197"/>
  <c r="A198"/>
  <c r="A199"/>
  <c r="A200"/>
  <c r="A201"/>
  <c r="A202"/>
  <c r="A203"/>
  <c r="A204"/>
  <c r="A205"/>
  <c r="A206"/>
  <c r="A207"/>
  <c r="A208"/>
  <c r="A209"/>
  <c r="F113" i="573"/>
  <c r="F112"/>
  <c r="F111"/>
  <c r="F110"/>
  <c r="Q109"/>
  <c r="P109"/>
  <c r="O109"/>
  <c r="N109"/>
  <c r="M109"/>
  <c r="L109"/>
  <c r="K109"/>
  <c r="J109"/>
  <c r="I109"/>
  <c r="F109"/>
  <c r="I37"/>
  <c r="I35" s="1"/>
  <c r="I36"/>
  <c r="A178" i="553" s="1"/>
  <c r="F37" i="573"/>
  <c r="A179" i="553"/>
  <c r="A180"/>
  <c r="A176"/>
  <c r="A177"/>
  <c r="F36" i="573"/>
  <c r="P35"/>
  <c r="O35"/>
  <c r="N35"/>
  <c r="M35"/>
  <c r="L35"/>
  <c r="K35"/>
  <c r="J35"/>
  <c r="F35"/>
  <c r="I33"/>
  <c r="I32"/>
  <c r="A173" i="553" s="1"/>
  <c r="F33" i="573"/>
  <c r="A174" i="553"/>
  <c r="A175"/>
  <c r="A171"/>
  <c r="A172"/>
  <c r="F32" i="573"/>
  <c r="P31"/>
  <c r="O31"/>
  <c r="N31"/>
  <c r="M31"/>
  <c r="L31"/>
  <c r="K31"/>
  <c r="J31"/>
  <c r="F31"/>
  <c r="I29"/>
  <c r="I28"/>
  <c r="F29"/>
  <c r="A169" i="553"/>
  <c r="A170"/>
  <c r="A166"/>
  <c r="A167"/>
  <c r="A168"/>
  <c r="F28" i="573"/>
  <c r="P27"/>
  <c r="O27"/>
  <c r="N27"/>
  <c r="M27"/>
  <c r="L27"/>
  <c r="K27"/>
  <c r="J27"/>
  <c r="I27"/>
  <c r="F27"/>
  <c r="I25"/>
  <c r="I24"/>
  <c r="F25"/>
  <c r="A164" i="553"/>
  <c r="A165"/>
  <c r="A157"/>
  <c r="A158"/>
  <c r="A159"/>
  <c r="A160"/>
  <c r="A161"/>
  <c r="A162"/>
  <c r="A163"/>
  <c r="P104" i="573"/>
  <c r="P99"/>
  <c r="P98"/>
  <c r="P97"/>
  <c r="P96"/>
  <c r="P95"/>
  <c r="P23"/>
  <c r="P20"/>
  <c r="P19"/>
  <c r="A150" i="553"/>
  <c r="A151"/>
  <c r="A152"/>
  <c r="A153"/>
  <c r="A155"/>
  <c r="A156"/>
  <c r="O99" i="573"/>
  <c r="O98"/>
  <c r="O96"/>
  <c r="O95"/>
  <c r="O23"/>
  <c r="O20"/>
  <c r="O19" s="1"/>
  <c r="A143" i="553"/>
  <c r="A144"/>
  <c r="A145"/>
  <c r="A146"/>
  <c r="A148"/>
  <c r="A149"/>
  <c r="N99" i="573"/>
  <c r="N98"/>
  <c r="N96"/>
  <c r="N95"/>
  <c r="N23"/>
  <c r="N20"/>
  <c r="A136" i="553"/>
  <c r="A137"/>
  <c r="A138"/>
  <c r="A139"/>
  <c r="A140"/>
  <c r="A141"/>
  <c r="A142"/>
  <c r="M104" i="573"/>
  <c r="M99"/>
  <c r="M98"/>
  <c r="M97"/>
  <c r="M96"/>
  <c r="M95"/>
  <c r="M94" s="1"/>
  <c r="M23"/>
  <c r="M20"/>
  <c r="M19" s="1"/>
  <c r="A129" i="553"/>
  <c r="A130"/>
  <c r="A131"/>
  <c r="A132"/>
  <c r="A133"/>
  <c r="A134"/>
  <c r="A135"/>
  <c r="L104" i="573"/>
  <c r="L99"/>
  <c r="L98"/>
  <c r="L97"/>
  <c r="L96"/>
  <c r="L95"/>
  <c r="L23"/>
  <c r="L20"/>
  <c r="A122" i="553"/>
  <c r="A123"/>
  <c r="A124"/>
  <c r="A125"/>
  <c r="A126"/>
  <c r="A127"/>
  <c r="A128"/>
  <c r="K104" i="573"/>
  <c r="K99"/>
  <c r="K98"/>
  <c r="K97"/>
  <c r="K96"/>
  <c r="K95"/>
  <c r="K23"/>
  <c r="K20"/>
  <c r="K19" s="1"/>
  <c r="A154" i="553" l="1"/>
  <c r="O97" i="573"/>
  <c r="O104"/>
  <c r="I107"/>
  <c r="N104"/>
  <c r="A147" i="553"/>
  <c r="N97" i="573"/>
  <c r="N94" s="1"/>
  <c r="L19"/>
  <c r="N19"/>
  <c r="P94"/>
  <c r="L94"/>
  <c r="O94"/>
  <c r="K94"/>
  <c r="I31"/>
  <c r="A121" i="553" l="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 l="1"/>
  <c r="A94"/>
  <c r="A93"/>
  <c r="A92"/>
  <c r="A91"/>
  <c r="A90"/>
  <c r="A89"/>
  <c r="A88"/>
  <c r="G46" i="571" l="1"/>
  <c r="A86" i="553"/>
  <c r="A87"/>
  <c r="D38" i="571"/>
  <c r="G39"/>
  <c r="D40"/>
  <c r="D41"/>
  <c r="D42"/>
  <c r="D43"/>
  <c r="F16" i="589" l="1"/>
  <c r="D16"/>
  <c r="F12"/>
  <c r="F16" i="586"/>
  <c r="D16"/>
  <c r="F12"/>
  <c r="A85" i="553"/>
  <c r="A71"/>
  <c r="A72"/>
  <c r="A73"/>
  <c r="A74"/>
  <c r="A75"/>
  <c r="A76"/>
  <c r="A77"/>
  <c r="A78"/>
  <c r="A79"/>
  <c r="A80"/>
  <c r="A81"/>
  <c r="A82"/>
  <c r="A83"/>
  <c r="A84"/>
  <c r="A66"/>
  <c r="A67"/>
  <c r="A68"/>
  <c r="A69"/>
  <c r="A70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V16" i="572"/>
  <c r="V13"/>
  <c r="Q13"/>
  <c r="A19" i="553"/>
  <c r="F42" i="437"/>
  <c r="G32" i="571" l="1"/>
  <c r="A18" i="553" l="1"/>
  <c r="A12"/>
  <c r="A13"/>
  <c r="A14"/>
  <c r="A15"/>
  <c r="A16"/>
  <c r="A17"/>
  <c r="A4"/>
  <c r="A5"/>
  <c r="A6"/>
  <c r="A7"/>
  <c r="A8"/>
  <c r="A9"/>
  <c r="A10"/>
  <c r="A11"/>
  <c r="A1"/>
  <c r="A2"/>
  <c r="A3"/>
  <c r="V86" i="471" l="1"/>
  <c r="Q81"/>
  <c r="V79"/>
  <c r="Q79"/>
  <c r="V72"/>
  <c r="V69"/>
  <c r="Q69"/>
  <c r="F58"/>
  <c r="D58"/>
  <c r="F54"/>
  <c r="M45"/>
  <c r="R25"/>
  <c r="R20"/>
  <c r="R15"/>
  <c r="P15" a="1"/>
  <c r="P15" s="1"/>
  <c r="E17" i="205"/>
  <c r="D17"/>
  <c r="M12" i="564"/>
  <c r="F108" i="573"/>
  <c r="F107"/>
  <c r="F106"/>
  <c r="F105"/>
  <c r="Q104"/>
  <c r="J104"/>
  <c r="I104"/>
  <c r="F104"/>
  <c r="F103"/>
  <c r="F102"/>
  <c r="F101"/>
  <c r="F100"/>
  <c r="Q99"/>
  <c r="J99"/>
  <c r="I99"/>
  <c r="F99"/>
  <c r="J98"/>
  <c r="I98"/>
  <c r="F98"/>
  <c r="J97"/>
  <c r="I97"/>
  <c r="F97"/>
  <c r="J96"/>
  <c r="I96"/>
  <c r="F96"/>
  <c r="J95"/>
  <c r="I95"/>
  <c r="F95"/>
  <c r="F94"/>
  <c r="H91"/>
  <c r="F91"/>
  <c r="H90"/>
  <c r="F90"/>
  <c r="F89"/>
  <c r="F24"/>
  <c r="J23"/>
  <c r="I23"/>
  <c r="F23"/>
  <c r="F21"/>
  <c r="J20"/>
  <c r="I20"/>
  <c r="I19" s="1"/>
  <c r="F20"/>
  <c r="H10" i="574"/>
  <c r="G10"/>
  <c r="G66" i="571"/>
  <c r="G30" s="1"/>
  <c r="G28"/>
  <c r="G27"/>
  <c r="D11"/>
  <c r="D10"/>
  <c r="D9"/>
  <c r="D8"/>
  <c r="G7"/>
  <c r="D6"/>
  <c r="D5" i="556"/>
  <c r="D4"/>
  <c r="M25" i="471"/>
  <c r="M15"/>
  <c r="M20"/>
  <c r="R81"/>
  <c r="K65" i="571"/>
  <c r="R82" i="471"/>
  <c r="K63" i="571"/>
  <c r="J19" i="573" l="1"/>
  <c r="G70" i="571"/>
  <c r="J94" i="573"/>
  <c r="I94"/>
  <c r="F4" i="437"/>
  <c r="A40" i="553" l="1"/>
  <c r="G71" i="571"/>
  <c r="A41" i="553" s="1"/>
  <c r="G147" i="571"/>
</calcChain>
</file>

<file path=xl/comments1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<sst xmlns="http://schemas.openxmlformats.org/spreadsheetml/2006/main" count="3651" uniqueCount="1783">
  <si>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</si>
  <si>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</si>
  <si>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</si>
  <si>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</si>
  <si>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</si>
  <si>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</si>
  <si>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</si>
  <si>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</si>
  <si>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</si>
  <si>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</si>
  <si>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</si>
  <si>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</si>
  <si>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</si>
  <si>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</si>
  <si>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</si>
  <si>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</si>
  <si>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</si>
  <si>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</si>
  <si>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</si>
  <si>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</si>
  <si>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</si>
  <si>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</si>
  <si>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</si>
  <si>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</si>
  <si>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</si>
  <si>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</si>
  <si>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</si>
  <si>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</si>
  <si>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</si>
  <si>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</si>
  <si>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</si>
  <si>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</si>
  <si>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</si>
  <si>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</si>
  <si>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</si>
  <si>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</si>
  <si>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</si>
  <si>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</si>
  <si>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</si>
  <si>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</si>
  <si>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</si>
  <si>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</si>
  <si>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</si>
  <si>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</si>
  <si>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</si>
  <si>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</si>
  <si>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</si>
  <si>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</si>
  <si>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</si>
  <si>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</si>
  <si>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</si>
  <si>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</si>
  <si>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</si>
  <si>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</si>
  <si>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</si>
  <si>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</si>
  <si>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</si>
  <si>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</si>
  <si>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</si>
  <si>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</si>
  <si>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</si>
  <si>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</si>
  <si>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</si>
  <si>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</si>
  <si>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</si>
  <si>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</si>
  <si>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</si>
  <si>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</si>
  <si>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</si>
  <si>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</si>
  <si>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</si>
  <si>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</si>
  <si>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</si>
  <si>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</si>
  <si>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</si>
  <si>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</si>
  <si>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</si>
  <si>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</si>
  <si>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</si>
  <si>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</si>
  <si>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</si>
  <si>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</si>
  <si>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</si>
  <si>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</si>
  <si>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</si>
  <si>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</si>
  <si>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</si>
  <si>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</si>
  <si>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</si>
  <si>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</si>
  <si>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</si>
  <si>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</si>
  <si>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</si>
  <si>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</si>
  <si>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</si>
  <si>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</si>
  <si>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</si>
  <si>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</si>
  <si>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</si>
  <si>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</si>
  <si>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</si>
  <si>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</si>
  <si>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</si>
  <si>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</si>
  <si>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</si>
  <si>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</si>
  <si>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</si>
  <si>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</si>
  <si>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</si>
  <si>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</si>
  <si>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</si>
  <si>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</si>
  <si>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</si>
  <si>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</si>
  <si>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</si>
  <si>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</si>
  <si>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</si>
  <si>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</si>
  <si>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</si>
  <si>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</si>
  <si>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</si>
  <si>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</si>
  <si>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</si>
  <si>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</si>
  <si>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</si>
  <si>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</si>
  <si>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</si>
  <si>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</si>
  <si>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</si>
  <si>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</si>
  <si>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</si>
  <si>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</si>
  <si>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</si>
  <si>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</si>
  <si>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</si>
  <si>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</si>
  <si>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</si>
  <si>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</si>
  <si>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</si>
  <si>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</si>
  <si>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</si>
  <si>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</si>
  <si>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</si>
  <si>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</si>
  <si>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</si>
  <si>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</si>
  <si>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</si>
  <si>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</si>
  <si>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</si>
  <si>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</si>
  <si>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</si>
  <si>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</si>
  <si>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</si>
  <si>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</si>
  <si>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</si>
  <si>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</si>
  <si>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</si>
  <si>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</si>
  <si>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</si>
  <si>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</si>
  <si>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</si>
  <si>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</si>
  <si>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</si>
  <si>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</si>
  <si>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</si>
  <si>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</si>
  <si>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</si>
  <si>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</si>
  <si>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</si>
  <si>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</si>
  <si>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</si>
  <si>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</si>
  <si>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</si>
  <si>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</si>
  <si>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</si>
  <si>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</si>
  <si>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</si>
  <si>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</si>
  <si>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</si>
  <si>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</si>
  <si>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</si>
  <si>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</si>
  <si>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</si>
  <si>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</si>
  <si>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</si>
  <si>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</si>
  <si>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</si>
  <si>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</si>
  <si>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</si>
  <si>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</si>
  <si>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</si>
  <si>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</si>
  <si>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</si>
  <si>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</si>
  <si>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</si>
  <si>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</si>
  <si>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</si>
  <si>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</si>
  <si>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</si>
  <si>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</si>
  <si>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</si>
  <si>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</si>
  <si>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</si>
  <si>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</si>
  <si>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</si>
  <si>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</si>
  <si>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</si>
  <si>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</si>
  <si>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</si>
  <si>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</si>
  <si>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</si>
  <si>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</si>
  <si>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</si>
  <si>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</si>
  <si>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</si>
  <si>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</si>
  <si>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</si>
  <si>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</si>
  <si>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</si>
  <si>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</si>
  <si>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</si>
  <si>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</si>
  <si>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</si>
  <si>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</si>
  <si>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</si>
  <si>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</si>
  <si>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</si>
  <si>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</si>
  <si>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</si>
  <si>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</si>
  <si>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</si>
  <si>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</si>
  <si>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</si>
  <si>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</si>
  <si>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</si>
  <si>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</si>
  <si>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</si>
  <si>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</si>
  <si>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</si>
  <si>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</si>
  <si>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</si>
  <si>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</si>
  <si>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</si>
  <si>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</si>
  <si>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</si>
  <si>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</si>
  <si>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</si>
  <si>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</si>
  <si>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</si>
  <si>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</si>
  <si>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</si>
  <si>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</si>
  <si>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</si>
  <si>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</si>
  <si>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</si>
  <si>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</si>
  <si>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</si>
  <si>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</si>
  <si>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</si>
  <si>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</si>
  <si>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</si>
  <si>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</si>
  <si>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</si>
  <si>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</si>
  <si>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</si>
  <si>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</si>
  <si>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</si>
  <si>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</si>
  <si>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</si>
  <si>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</si>
  <si>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</si>
  <si>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</si>
  <si>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</si>
  <si>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</si>
  <si>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</si>
  <si>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</si>
  <si>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</si>
  <si>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</si>
  <si>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</si>
  <si>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</si>
  <si>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</si>
  <si>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</si>
  <si>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</si>
  <si>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</si>
  <si>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</si>
  <si>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</si>
  <si>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</si>
  <si>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</si>
  <si>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</si>
  <si>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</si>
  <si>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</si>
  <si>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</si>
  <si>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</si>
  <si>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</si>
  <si>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</si>
  <si>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</si>
  <si>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</si>
  <si>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</si>
  <si>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</si>
  <si>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</si>
  <si>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</si>
  <si>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</si>
  <si>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</si>
  <si>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</si>
  <si>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</si>
  <si>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</si>
  <si>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</si>
  <si>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</si>
  <si>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</si>
  <si>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</si>
  <si>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</si>
  <si>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</si>
  <si>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</si>
  <si>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</si>
  <si>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</si>
  <si>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</si>
  <si>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</si>
  <si>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</si>
  <si>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</si>
  <si>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</si>
  <si>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</si>
  <si>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</si>
  <si>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</si>
  <si>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</si>
  <si>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</si>
  <si>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</si>
  <si>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</si>
  <si>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</si>
  <si>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</si>
  <si>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</si>
  <si>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</si>
  <si>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</si>
  <si>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</si>
  <si>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</si>
  <si>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</si>
  <si>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</si>
  <si>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</si>
  <si>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</si>
  <si>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</si>
  <si>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</si>
  <si>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</si>
  <si>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</si>
  <si>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</si>
  <si>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</si>
  <si>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</si>
  <si>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</si>
  <si>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</si>
  <si>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</si>
  <si>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</si>
  <si>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</si>
  <si>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</si>
  <si>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</si>
  <si>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</si>
  <si>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</si>
  <si>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</si>
  <si>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</si>
  <si>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</si>
  <si>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</si>
  <si>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</si>
  <si>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</si>
  <si>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</si>
  <si>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</si>
  <si>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</si>
  <si>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</si>
  <si>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</si>
  <si>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</si>
  <si>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</si>
  <si>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</si>
  <si>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</si>
  <si>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</si>
  <si>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</si>
  <si>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</si>
  <si>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</si>
  <si>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</si>
  <si>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</si>
  <si>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</si>
  <si>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</si>
  <si>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</si>
  <si>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</si>
  <si>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</si>
  <si>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</si>
  <si>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</si>
  <si>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</si>
  <si>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</si>
  <si>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</si>
  <si>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</si>
  <si>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</si>
  <si>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</si>
  <si>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</si>
  <si>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</si>
  <si>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</si>
  <si>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</si>
  <si>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</si>
  <si>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</si>
  <si>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</si>
  <si>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</si>
  <si>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</si>
  <si>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</si>
  <si>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</si>
  <si>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</si>
  <si>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</si>
  <si>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</si>
  <si>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</si>
  <si>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</si>
  <si>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</si>
  <si>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</si>
  <si>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</si>
  <si>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</si>
  <si>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</si>
  <si>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</si>
  <si>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</si>
  <si>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</si>
  <si>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</si>
  <si>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</si>
  <si>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</si>
  <si>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</si>
  <si>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</si>
  <si>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</si>
  <si>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</si>
  <si>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</si>
  <si>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</si>
  <si>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</si>
  <si>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</si>
  <si>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</si>
  <si>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</si>
  <si>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</si>
  <si>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</si>
  <si>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</si>
  <si>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</si>
  <si>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</si>
  <si>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</si>
  <si>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</si>
  <si>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</si>
  <si>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</si>
  <si>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</si>
  <si>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</si>
  <si>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</si>
  <si>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</si>
  <si>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</si>
  <si>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</si>
  <si>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</si>
  <si>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</si>
  <si>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</si>
  <si>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</si>
  <si>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</si>
  <si>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</si>
  <si>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</si>
  <si>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</si>
  <si>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</si>
  <si>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</si>
  <si>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</si>
  <si>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</si>
  <si>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</si>
  <si>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</si>
  <si>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</si>
  <si>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</si>
  <si>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</si>
  <si>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</si>
  <si>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</si>
  <si>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</si>
  <si>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</si>
  <si>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</si>
  <si>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</si>
  <si>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</si>
  <si>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</si>
  <si>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</si>
  <si>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</si>
  <si>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</si>
  <si>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</si>
  <si>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</si>
  <si>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</si>
  <si>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</si>
  <si>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</si>
  <si>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</si>
  <si>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</si>
  <si>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</si>
  <si>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</si>
  <si>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</si>
  <si>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</si>
  <si>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</si>
  <si>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</si>
  <si>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</si>
  <si>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</si>
  <si>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</si>
  <si>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</si>
  <si>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</si>
  <si>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</si>
  <si>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</si>
  <si>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</si>
  <si>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</si>
  <si>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</si>
  <si>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</si>
  <si>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</si>
  <si>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</si>
  <si>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</si>
  <si>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</si>
  <si>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</si>
  <si>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</si>
  <si>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</si>
  <si>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</si>
  <si>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</si>
  <si>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</si>
  <si>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</si>
  <si>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</si>
  <si>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</si>
  <si>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</si>
  <si>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</si>
  <si>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</si>
  <si>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</si>
  <si>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</si>
  <si>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</si>
  <si>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</si>
  <si>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</si>
  <si>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</si>
  <si>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</si>
  <si>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</si>
  <si>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</si>
  <si>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</si>
  <si>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</si>
  <si>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</si>
  <si>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</si>
  <si>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</si>
  <si>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</si>
  <si>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</si>
  <si>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</si>
  <si>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</si>
  <si>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</si>
  <si>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</si>
  <si>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</si>
  <si>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</si>
  <si>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</si>
  <si>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</si>
  <si>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</si>
  <si>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</si>
  <si>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</si>
  <si>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</si>
  <si>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</si>
  <si>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</si>
  <si>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</si>
  <si>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</si>
  <si>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</si>
  <si>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</si>
  <si>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</si>
  <si>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</si>
  <si>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</si>
  <si>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</si>
  <si>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</si>
  <si>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</si>
  <si>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</si>
  <si>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</si>
  <si>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</si>
  <si>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</si>
  <si>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</si>
  <si>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</si>
  <si>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</si>
  <si>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</si>
  <si>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</si>
  <si>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</si>
  <si>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</si>
  <si>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</si>
  <si>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</si>
  <si>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</si>
  <si>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</si>
  <si>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</si>
  <si>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</si>
  <si>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</si>
  <si>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</si>
  <si>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</si>
  <si>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</si>
  <si>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</si>
  <si>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</si>
  <si>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</si>
  <si>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</si>
  <si>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</si>
  <si>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</si>
  <si>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</si>
  <si>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</si>
  <si>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</si>
  <si>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</si>
  <si>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</si>
  <si>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</si>
  <si>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</si>
  <si>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</si>
  <si>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</si>
  <si>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</si>
  <si>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</si>
  <si>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</si>
  <si>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</si>
  <si>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</si>
  <si>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</si>
  <si>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</si>
  <si>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</si>
  <si>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</si>
  <si>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</si>
  <si>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</si>
  <si>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</si>
  <si>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</si>
  <si>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</si>
  <si>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</si>
  <si>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</si>
  <si>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</si>
  <si>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</si>
  <si>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</si>
  <si>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</si>
  <si>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</si>
  <si>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</si>
  <si>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</si>
  <si>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</si>
  <si>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</si>
  <si>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</si>
  <si>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</si>
  <si>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</si>
  <si>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</si>
  <si>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</si>
  <si>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</si>
  <si>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</si>
  <si>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</si>
  <si>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</si>
  <si>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</si>
  <si>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</si>
  <si>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</si>
  <si>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</si>
  <si>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</si>
  <si>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</si>
  <si>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</si>
  <si>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</si>
  <si>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</si>
  <si>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</si>
  <si>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</si>
  <si>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</si>
  <si>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</si>
  <si>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</si>
  <si>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</si>
  <si>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</si>
  <si>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</si>
  <si>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</si>
  <si>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</si>
  <si>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</si>
  <si>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</si>
  <si>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</si>
  <si>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</si>
  <si>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</si>
  <si>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</si>
  <si>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</si>
  <si>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</si>
  <si>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</si>
  <si>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</si>
  <si>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</si>
  <si>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</si>
  <si>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</si>
  <si>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</si>
  <si>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</si>
  <si>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</si>
  <si>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</si>
  <si>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</si>
  <si>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</si>
  <si>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</si>
  <si>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</si>
  <si>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</si>
  <si>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</si>
  <si>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</si>
  <si>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</si>
  <si>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</si>
  <si>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</si>
  <si>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</si>
  <si>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</si>
  <si>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</si>
  <si>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</si>
  <si>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</si>
  <si>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</si>
  <si>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</si>
  <si>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</si>
  <si>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</si>
  <si>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</si>
  <si>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</si>
  <si>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</si>
  <si>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</si>
  <si>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</si>
  <si>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</si>
  <si>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</si>
  <si>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</si>
  <si>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</si>
  <si>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</si>
  <si>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</si>
  <si>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</si>
  <si>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</si>
  <si>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</si>
  <si>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</si>
  <si>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</si>
  <si>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</si>
  <si>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</si>
  <si>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</si>
  <si>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</si>
  <si>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</si>
  <si>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</si>
  <si>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</si>
  <si>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</si>
  <si>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</si>
  <si>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</si>
  <si>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</si>
  <si>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</si>
  <si>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</si>
  <si>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</si>
  <si>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</si>
  <si>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</si>
  <si>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</si>
  <si>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</si>
  <si>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</si>
  <si>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</si>
  <si>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</si>
  <si>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</si>
  <si>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</si>
  <si>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</si>
  <si>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</si>
  <si>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</si>
  <si>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</si>
  <si>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</si>
  <si>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</si>
  <si>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</si>
  <si>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</si>
  <si>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</si>
  <si>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</si>
  <si>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</si>
  <si>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</si>
  <si>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</si>
  <si>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</si>
  <si>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</si>
  <si>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</si>
  <si>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</si>
  <si>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</si>
  <si>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</si>
  <si>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</si>
  <si>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</si>
  <si>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</si>
  <si>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</si>
  <si>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</si>
  <si>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</si>
  <si>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</si>
  <si>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</si>
  <si>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</si>
  <si>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</si>
  <si>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</si>
  <si>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</si>
  <si>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</si>
  <si>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</si>
  <si>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</si>
  <si>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</si>
  <si>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</si>
  <si>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</si>
  <si>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</si>
  <si>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Проверка доступных обновлений...</t>
  </si>
  <si>
    <t>Доступно обновление до версии 1.0.3</t>
  </si>
  <si>
    <t xml:space="preserve">Описание изменений: Версия 1.0.3
1. Исправление формулы расчета показателя 'Доля расходов, % (от суммы расходов по указанной статье)' листа 'Форма 4.3.2'
2. Корректировка проверки при сохранении
Версия 1.0.2
1. Снята обязательность заполнения пунктов 21-21.2 листа 'Форма 4.3.1'
Версия 1.0.1
1. Исправлен расчёт п.3.2 ('расходы на топливо') листа 'Форма 4.3.1'
</t>
  </si>
  <si>
    <t>Размер файла обновления: 332800 байт</t>
  </si>
  <si>
    <t>Подготовка к обновлению...</t>
  </si>
  <si>
    <t>Сохранение файла резервной копии: \\Server-w2k\t\ЕИАС Мониторинг\2020\BALANCE. WARM -GVS за  2020 год\warm\FAS.JKH.OPEN.INFO.BALANCE.WARM(v1.0.2).BKP..xlsb</t>
  </si>
  <si>
    <t>Резервная копия создана: \\Server-w2k\t\ЕИАС Мониторинг\2020\BALANCE. WARM -GVS за  2020 год\warm\FAS.JKH.OPEN.INFO.BALANCE.WARM(v1.0.2).BKP..xlsb</t>
  </si>
  <si>
    <t>Создание книги для установки обновлений...</t>
  </si>
  <si>
    <t>Файл обновления загружен: \\Server-w2k\t\ЕИАС Мониторинг\2020\BALANCE. WARM -GVS за  2020 год\warm\UPDATE.FAS.JKH.OPEN.INFO.BALANCE.WARM.TO.1.0.3.3.xls</t>
  </si>
  <si>
    <t>Обновление завершилось удачно! Шаблон FAS.JKH.OPEN.INFO.BALANCE.WARM(v1.0.2).xlsb сохранен под именем 'FAS.JKH.OPEN.INFO.BALANCE.WARM(v1.0.3).xlsb'</t>
  </si>
  <si>
    <t>20.04.2021</t>
  </si>
  <si>
    <t>https://portal.eias.ru/Portal/DownloadPage.aspx?type=12&amp;guid=????????-????-????-????-????????????</t>
  </si>
  <si>
    <t>https://eias.fstrf.ru/disclo/get_file?p_guid=????????-????-????-????-????????????</t>
  </si>
  <si>
    <t>Нет доступных обновлений для отчёта с кодом FAS.JKH.OPEN.INFO.BALANCE.WARM!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</si>
  <si>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</si>
  <si>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</si>
  <si>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</si>
  <si>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</si>
  <si>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</si>
  <si>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</si>
  <si>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</si>
  <si>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</si>
  <si>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</si>
  <si>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</si>
  <si>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</si>
  <si>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</si>
  <si>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</si>
  <si>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</si>
  <si>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</si>
  <si>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</si>
  <si>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</si>
  <si>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</si>
  <si>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</si>
  <si>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</si>
  <si>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</si>
  <si>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</si>
  <si>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</si>
  <si>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</si>
  <si>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</si>
  <si>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</si>
  <si>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</si>
  <si>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</si>
  <si>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</si>
  <si>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</si>
  <si>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</si>
  <si>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</si>
  <si>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</si>
  <si>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</si>
  <si>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</si>
  <si>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</si>
  <si>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</si>
  <si>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</si>
  <si>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</si>
  <si>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</si>
  <si>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</si>
  <si>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</si>
  <si>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</si>
  <si>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</si>
  <si>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</si>
  <si>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</si>
  <si>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</si>
  <si>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</si>
  <si>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</si>
  <si>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</si>
  <si>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</si>
  <si>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</si>
  <si>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26361212</t>
  </si>
  <si>
    <t>АО "Горремстрой"</t>
  </si>
  <si>
    <t>8602060636</t>
  </si>
  <si>
    <t>26450987</t>
  </si>
  <si>
    <t>АО "Излучинское многопрофильное коммунальное хозяйство"</t>
  </si>
  <si>
    <t>8620019077</t>
  </si>
  <si>
    <t>05-05-2009 00:00:00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</si>
  <si>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</si>
  <si>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</si>
  <si>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</si>
  <si>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</si>
  <si>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</si>
  <si>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</si>
  <si>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</si>
  <si>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</si>
  <si>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</si>
  <si>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</si>
  <si>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</si>
  <si>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</si>
  <si>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</si>
  <si>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</si>
  <si>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</si>
  <si>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</si>
  <si>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</si>
  <si>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</si>
  <si>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</si>
  <si>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</si>
  <si>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</si>
  <si>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</si>
  <si>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</si>
  <si>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</si>
  <si>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</si>
  <si>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</si>
  <si>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</si>
  <si>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</si>
  <si>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</si>
  <si>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</si>
  <si>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</si>
  <si>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</si>
  <si>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</si>
  <si>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</si>
  <si>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</si>
  <si>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</si>
  <si>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</si>
  <si>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</si>
  <si>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</si>
  <si>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</si>
  <si>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</si>
  <si>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</si>
  <si>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</si>
  <si>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</si>
  <si>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</si>
  <si>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</si>
  <si>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</si>
  <si>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</si>
  <si>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</si>
  <si>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</si>
  <si>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</si>
  <si>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</si>
  <si>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</si>
  <si>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</si>
  <si>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</si>
  <si>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</si>
  <si>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</si>
  <si>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</si>
  <si>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</si>
  <si>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</si>
  <si>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</si>
  <si>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</si>
  <si>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</si>
  <si>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</si>
  <si>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</si>
  <si>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</si>
  <si>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</si>
  <si>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</si>
  <si>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</si>
  <si>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</si>
  <si>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</si>
  <si>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</si>
  <si>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</si>
  <si>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</si>
  <si>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30372247</t>
  </si>
  <si>
    <t>Акционерное общество «Генерация»</t>
  </si>
  <si>
    <t>8622021593</t>
  </si>
  <si>
    <t>861501001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</si>
  <si>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</si>
  <si>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</si>
  <si>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</si>
  <si>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</si>
  <si>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</si>
  <si>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</si>
  <si>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</si>
  <si>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</si>
  <si>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</si>
  <si>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</si>
  <si>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</si>
  <si>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</si>
  <si>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</si>
  <si>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</si>
  <si>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</si>
  <si>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</si>
  <si>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</si>
  <si>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26361207</t>
  </si>
  <si>
    <t>ЗАО "Сургутспецстрой"</t>
  </si>
  <si>
    <t>8602048879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</si>
  <si>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</si>
  <si>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</si>
  <si>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</si>
  <si>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</si>
  <si>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26361238</t>
  </si>
  <si>
    <t>Лангепасское городское муниципальное унитарное предприятие "ТЕПЛОВОДОКАНАЛ"</t>
  </si>
  <si>
    <t>8607100272</t>
  </si>
  <si>
    <t>860701001</t>
  </si>
  <si>
    <t>09-01-2020 00:00:00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</si>
  <si>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</si>
  <si>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</si>
  <si>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</si>
  <si>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</si>
  <si>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</si>
  <si>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</si>
  <si>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</si>
  <si>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</si>
  <si>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</si>
  <si>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26361247</t>
  </si>
  <si>
    <t>МУП "РТС" города Радужный</t>
  </si>
  <si>
    <t>8609000629</t>
  </si>
  <si>
    <t>860901001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</si>
  <si>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</si>
  <si>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</si>
  <si>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</si>
  <si>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</si>
  <si>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26423493</t>
  </si>
  <si>
    <t>Малоатлымское муниципальное предприятие жилищно-коммунального хозяйства  муниципального образования сельское поселение Малый Атлым</t>
  </si>
  <si>
    <t>8614004795</t>
  </si>
  <si>
    <t>31356620</t>
  </si>
  <si>
    <t>Муниципальное казенное предприятие «Жилищно-коммунальное хозяйство»</t>
  </si>
  <si>
    <t>8620023108</t>
  </si>
  <si>
    <t>31307068</t>
  </si>
  <si>
    <t>Муниципальное казенное предприятие муниципального образования город Нягань «Няганская ресурсоснабжающая компания»</t>
  </si>
  <si>
    <t>8610009376</t>
  </si>
  <si>
    <t>28831845</t>
  </si>
  <si>
    <t>Муниципальное многопрофильное предприятие "Миснэ" муниципального образования сельское поселение Каменное</t>
  </si>
  <si>
    <t>8610028604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</si>
  <si>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</si>
  <si>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</si>
  <si>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</si>
  <si>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</si>
  <si>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</si>
  <si>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</si>
  <si>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</si>
  <si>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</si>
  <si>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</si>
  <si>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</si>
  <si>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</si>
  <si>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</si>
  <si>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26778020</t>
  </si>
  <si>
    <t>Муниципальное предприятие "Эксплуатационная генерирующая компания"  муниципального образования городское поселение Приобье</t>
  </si>
  <si>
    <t>8614008285</t>
  </si>
  <si>
    <t>31341437</t>
  </si>
  <si>
    <t>Муниципальное предприятие «Ресурсоснабжение»</t>
  </si>
  <si>
    <t>8614001748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</si>
  <si>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</si>
  <si>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</si>
  <si>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</si>
  <si>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</si>
  <si>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</si>
  <si>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</si>
  <si>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</si>
  <si>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</si>
  <si>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</si>
  <si>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</si>
  <si>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</si>
  <si>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</si>
  <si>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</si>
  <si>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</si>
  <si>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</si>
  <si>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</si>
  <si>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</si>
  <si>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</si>
  <si>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</si>
  <si>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</si>
  <si>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</si>
  <si>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</si>
  <si>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</si>
  <si>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</si>
  <si>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</si>
  <si>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</si>
  <si>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</si>
  <si>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</si>
  <si>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</si>
  <si>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</si>
  <si>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</si>
  <si>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</si>
  <si>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</si>
  <si>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</si>
  <si>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</si>
  <si>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</si>
  <si>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</si>
  <si>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</si>
  <si>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</si>
  <si>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</si>
  <si>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</si>
  <si>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</si>
  <si>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</si>
  <si>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</si>
  <si>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</si>
  <si>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</si>
  <si>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</si>
  <si>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</si>
  <si>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</si>
  <si>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</si>
  <si>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</si>
  <si>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</si>
  <si>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</si>
  <si>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</si>
  <si>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</si>
  <si>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</si>
  <si>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</si>
  <si>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</si>
  <si>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</si>
  <si>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</si>
  <si>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</si>
  <si>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</si>
  <si>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</si>
  <si>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</si>
  <si>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</si>
  <si>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</si>
  <si>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</si>
  <si>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</si>
  <si>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</si>
  <si>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</si>
  <si>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</si>
  <si>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</si>
  <si>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</si>
  <si>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</si>
  <si>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</si>
  <si>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</si>
  <si>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</si>
  <si>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</si>
  <si>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26361264</t>
  </si>
  <si>
    <t>ОАО "Кондинский комплексный лесопромышленный комбинат"</t>
  </si>
  <si>
    <t>8616000203</t>
  </si>
  <si>
    <t>30-09-2020 00:00:00</t>
  </si>
  <si>
    <t>26361193</t>
  </si>
  <si>
    <t>ОАО "Обьгаз"</t>
  </si>
  <si>
    <t>8601014059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</si>
  <si>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</si>
  <si>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</si>
  <si>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</si>
  <si>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</si>
  <si>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</si>
  <si>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</si>
  <si>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</si>
  <si>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</si>
  <si>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</si>
  <si>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</si>
  <si>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</si>
  <si>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</si>
  <si>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26450708</t>
  </si>
  <si>
    <t>ОАО "Теплоэнергия"</t>
  </si>
  <si>
    <t>8616010755</t>
  </si>
  <si>
    <t>26-10-2009 00:00:00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</si>
  <si>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</si>
  <si>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</si>
  <si>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</si>
  <si>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</si>
  <si>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</si>
  <si>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</si>
  <si>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</si>
  <si>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</si>
  <si>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</si>
  <si>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</si>
  <si>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</si>
  <si>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</si>
  <si>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</si>
  <si>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</si>
  <si>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</si>
  <si>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26361228</t>
  </si>
  <si>
    <t>ООО "Белозерный газоперерабатывающий комплекс"</t>
  </si>
  <si>
    <t>8603138733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</si>
  <si>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</si>
  <si>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</si>
  <si>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</si>
  <si>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</si>
  <si>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</si>
  <si>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</si>
  <si>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</si>
  <si>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</si>
  <si>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</si>
  <si>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26550525</t>
  </si>
  <si>
    <t>ООО "Газпром Трансгаз Югорск" Комсомольское ЛПУ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</si>
  <si>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</si>
  <si>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</si>
  <si>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</si>
  <si>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</si>
  <si>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</si>
  <si>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</si>
  <si>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</si>
  <si>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</si>
  <si>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</si>
  <si>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</si>
  <si>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</si>
  <si>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</si>
  <si>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</si>
  <si>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</si>
  <si>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</si>
  <si>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</si>
  <si>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</si>
  <si>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</si>
  <si>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</si>
  <si>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</si>
  <si>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</si>
  <si>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</si>
  <si>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</si>
  <si>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</si>
  <si>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</si>
  <si>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</si>
  <si>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</si>
  <si>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</si>
  <si>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</si>
  <si>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</si>
  <si>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</si>
  <si>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</si>
  <si>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</si>
  <si>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</si>
  <si>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</si>
  <si>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</si>
  <si>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</si>
  <si>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26650067</t>
  </si>
  <si>
    <t>ООО "Газпром трансгаз Югорск"</t>
  </si>
  <si>
    <t>26427611</t>
  </si>
  <si>
    <t>ООО "Горводоканал"</t>
  </si>
  <si>
    <t>8608053709</t>
  </si>
  <si>
    <t>860801001</t>
  </si>
  <si>
    <t>11-02-2009 00:00:00</t>
  </si>
  <si>
    <t>26860169</t>
  </si>
  <si>
    <t>ООО "Гостиный двор"</t>
  </si>
  <si>
    <t>8603172163</t>
  </si>
  <si>
    <t>29-05-2020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</si>
  <si>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</si>
  <si>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</si>
  <si>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</si>
  <si>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</si>
  <si>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</si>
  <si>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</si>
  <si>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</si>
  <si>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</si>
  <si>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</si>
  <si>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</si>
  <si>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</si>
  <si>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</si>
  <si>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</si>
  <si>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</si>
  <si>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</si>
  <si>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</si>
  <si>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</si>
  <si>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</si>
  <si>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</si>
  <si>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</si>
  <si>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</si>
  <si>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</si>
  <si>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</si>
  <si>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</si>
  <si>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</si>
  <si>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</si>
  <si>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</si>
  <si>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</si>
  <si>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26361227</t>
  </si>
  <si>
    <t>ООО "Нижневартовский газоперерабатывающий комплекс"</t>
  </si>
  <si>
    <t>8603138726</t>
  </si>
  <si>
    <t>27565882</t>
  </si>
  <si>
    <t>ООО "Няганьгазпереработка"</t>
  </si>
  <si>
    <t>8610012450</t>
  </si>
  <si>
    <t>26534193</t>
  </si>
  <si>
    <t>ООО "Правдинская геологоразведочная экспедиция"</t>
  </si>
  <si>
    <t>8618005856</t>
  </si>
  <si>
    <t>01-01-2010 00:00:00</t>
  </si>
  <si>
    <t>30855120</t>
  </si>
  <si>
    <t>ООО "ПриобьСтройГарант"</t>
  </si>
  <si>
    <t>8614000871</t>
  </si>
  <si>
    <t>26361191</t>
  </si>
  <si>
    <t>ООО "Производственно-бытовое управление"</t>
  </si>
  <si>
    <t>8609017830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</si>
  <si>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</si>
  <si>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</si>
  <si>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</si>
  <si>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</si>
  <si>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</si>
  <si>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</si>
  <si>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31082003</t>
  </si>
  <si>
    <t>26361249</t>
  </si>
  <si>
    <t>ООО "Росна"</t>
  </si>
  <si>
    <t>8609017439</t>
  </si>
  <si>
    <t>26431725</t>
  </si>
  <si>
    <t>ООО "Русская тепловая компания"</t>
  </si>
  <si>
    <t>8602062560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</si>
  <si>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</si>
  <si>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</si>
  <si>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</si>
  <si>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</si>
  <si>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</si>
  <si>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</si>
  <si>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</si>
  <si>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28457110</t>
  </si>
  <si>
    <t>ООО "Северный дом"</t>
  </si>
  <si>
    <t>8601047512</t>
  </si>
  <si>
    <t>26431928</t>
  </si>
  <si>
    <t>ООО "Северстрой"</t>
  </si>
  <si>
    <t>8606009983</t>
  </si>
  <si>
    <t>10-03-2009 00:00:00</t>
  </si>
  <si>
    <t>27099908</t>
  </si>
  <si>
    <t>ООО "СервисКомфорт"</t>
  </si>
  <si>
    <t>8619015092</t>
  </si>
  <si>
    <t>26576346</t>
  </si>
  <si>
    <t>ООО "Сервисное предприятие "Нижневартовсктеплонефть"</t>
  </si>
  <si>
    <t>8603131921</t>
  </si>
  <si>
    <t>02-11-2020 00:00:00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</si>
  <si>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</si>
  <si>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</si>
  <si>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</si>
  <si>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</si>
  <si>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</si>
  <si>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</si>
  <si>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</si>
  <si>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</si>
  <si>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</si>
  <si>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</si>
  <si>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</si>
  <si>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</si>
  <si>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</si>
  <si>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</si>
  <si>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</si>
  <si>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</si>
  <si>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26431963</t>
  </si>
  <si>
    <t>ООО "ТВС-сервис"</t>
  </si>
  <si>
    <t>8602137279</t>
  </si>
  <si>
    <t>27871996</t>
  </si>
  <si>
    <t>ООО "ТНК ВИТА ПЛЮС"</t>
  </si>
  <si>
    <t>8616011212</t>
  </si>
  <si>
    <t>02-10-2020 00:00:00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</si>
  <si>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</si>
  <si>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</si>
  <si>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</si>
  <si>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</si>
  <si>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</si>
  <si>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</si>
  <si>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</si>
  <si>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</si>
  <si>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</si>
  <si>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30856313</t>
  </si>
  <si>
    <t>ООО "Теплосети Саранпауль"</t>
  </si>
  <si>
    <t>8613002682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</si>
  <si>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</si>
  <si>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</si>
  <si>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</si>
  <si>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</si>
  <si>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</si>
  <si>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</si>
  <si>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</si>
  <si>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</si>
  <si>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</si>
  <si>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</si>
  <si>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</si>
  <si>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</si>
  <si>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</si>
  <si>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26647089</t>
  </si>
  <si>
    <t>ООО "ЭКСПЕРТ"</t>
  </si>
  <si>
    <t>8606011750</t>
  </si>
  <si>
    <t>26360227</t>
  </si>
  <si>
    <t>ООО "Энергонефть Томск"</t>
  </si>
  <si>
    <t>7022010799</t>
  </si>
  <si>
    <t>702201001</t>
  </si>
  <si>
    <t>22-10-2002 00:00:00</t>
  </si>
  <si>
    <t>26431593</t>
  </si>
  <si>
    <t>ООО "ЮТЭКС"</t>
  </si>
  <si>
    <t>8601030572</t>
  </si>
  <si>
    <t>11-12-2008 00:00:00</t>
  </si>
  <si>
    <t>26646652</t>
  </si>
  <si>
    <t>ООО "ЮграКомфорт"</t>
  </si>
  <si>
    <t>8619014540</t>
  </si>
  <si>
    <t>26427006</t>
  </si>
  <si>
    <t>ООО "ЮграТеплоГазСтрой"</t>
  </si>
  <si>
    <t>8601026209</t>
  </si>
  <si>
    <t>01-01-2020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</si>
  <si>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</si>
  <si>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</si>
  <si>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</si>
  <si>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</si>
  <si>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</si>
  <si>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28544764</t>
  </si>
  <si>
    <t>ООО «Перегребнинская эксплуатационная компания»</t>
  </si>
  <si>
    <t>8614009289</t>
  </si>
  <si>
    <t>30479693</t>
  </si>
  <si>
    <t>ООО «Специализированная компания автотехники – база»</t>
  </si>
  <si>
    <t>8602228656</t>
  </si>
  <si>
    <t>30843178</t>
  </si>
  <si>
    <t>ООО «ТЮМЕНЬ- УНИВЕРСАЛ»</t>
  </si>
  <si>
    <t>7203391313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</si>
  <si>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</si>
  <si>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</si>
  <si>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</si>
  <si>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</si>
  <si>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</si>
  <si>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</si>
  <si>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</si>
  <si>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</si>
  <si>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</si>
  <si>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26764748</t>
  </si>
  <si>
    <t>ООО ПКФ "Юграэнергосбережение"</t>
  </si>
  <si>
    <t>7204057255</t>
  </si>
  <si>
    <t>861202001</t>
  </si>
  <si>
    <t>03-01-2010 00:00:00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</si>
  <si>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</si>
  <si>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</si>
  <si>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</si>
  <si>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</si>
  <si>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</si>
  <si>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</si>
  <si>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</si>
  <si>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</si>
  <si>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</si>
  <si>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</si>
  <si>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</si>
  <si>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</si>
  <si>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26361251</t>
  </si>
  <si>
    <t>Общество с ограниченной ответственностью "Многопрофильное производственное объединение "Талинка"</t>
  </si>
  <si>
    <t>8614008609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</si>
  <si>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</si>
  <si>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</si>
  <si>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</si>
  <si>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</si>
  <si>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</si>
  <si>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</si>
  <si>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</si>
  <si>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</si>
  <si>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</si>
  <si>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</si>
  <si>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</si>
  <si>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</si>
  <si>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</si>
  <si>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</si>
  <si>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</si>
  <si>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</si>
  <si>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</si>
  <si>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</si>
  <si>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</si>
  <si>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</si>
  <si>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</si>
  <si>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</si>
  <si>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</si>
  <si>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</si>
  <si>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</si>
  <si>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</si>
  <si>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</si>
  <si>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</si>
  <si>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</si>
  <si>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</si>
  <si>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</si>
  <si>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30372196</t>
  </si>
  <si>
    <t>Общество с ограниченной ответственностью «СибТрансРесурс»</t>
  </si>
  <si>
    <t>8602261484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</si>
  <si>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</si>
  <si>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</si>
  <si>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</si>
  <si>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</si>
  <si>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</si>
  <si>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</si>
  <si>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</si>
  <si>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</si>
  <si>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</si>
  <si>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</si>
  <si>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</si>
  <si>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</si>
  <si>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</si>
  <si>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</si>
  <si>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</si>
  <si>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</si>
  <si>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</si>
  <si>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</si>
  <si>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</si>
  <si>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26423513</t>
  </si>
  <si>
    <t>ПАО "Сургутнефтегаз"</t>
  </si>
  <si>
    <t>8602060555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</si>
  <si>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</si>
  <si>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</si>
  <si>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</si>
  <si>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</si>
  <si>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</si>
  <si>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</si>
  <si>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</si>
  <si>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</si>
  <si>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</si>
  <si>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</si>
  <si>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</si>
  <si>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</si>
  <si>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</si>
  <si>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</si>
  <si>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</si>
  <si>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</si>
  <si>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</si>
  <si>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</si>
  <si>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</si>
  <si>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</si>
  <si>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</si>
  <si>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</si>
  <si>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</si>
  <si>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</si>
  <si>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</si>
  <si>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</si>
  <si>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28038272</t>
  </si>
  <si>
    <t>Специальное управление ООО "ЮГОРСКРЕМСТРОЙГАЗ"</t>
  </si>
  <si>
    <t>8622008948</t>
  </si>
  <si>
    <t>862202004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</si>
  <si>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</si>
  <si>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</si>
  <si>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</si>
  <si>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</si>
  <si>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</si>
  <si>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</si>
  <si>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</si>
  <si>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</si>
  <si>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</si>
  <si>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</si>
  <si>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</si>
  <si>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</si>
  <si>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</si>
  <si>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26361205</t>
  </si>
  <si>
    <t>Филиал №5 АО "ГК "СЕВЕРАВТОДОР"</t>
  </si>
  <si>
    <t>8602017415</t>
  </si>
  <si>
    <t>860101002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</si>
  <si>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</si>
  <si>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</si>
  <si>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</si>
  <si>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</si>
  <si>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</si>
  <si>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</si>
  <si>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</si>
  <si>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</si>
  <si>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</si>
  <si>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28453788</t>
  </si>
  <si>
    <t>Филиал ООО "СИБУР ГЕОСИНТ" в г. Сургут</t>
  </si>
  <si>
    <t>6324015833</t>
  </si>
  <si>
    <t>772701001</t>
  </si>
  <si>
    <t>24-04-2020 00:00:00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</si>
  <si>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</si>
  <si>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</si>
  <si>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</si>
  <si>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</si>
  <si>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</si>
  <si>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</si>
  <si>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</si>
  <si>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</si>
  <si>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</si>
  <si>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</si>
  <si>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</si>
  <si>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</si>
  <si>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</si>
  <si>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</si>
  <si>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</si>
  <si>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</si>
  <si>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</si>
  <si>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</si>
  <si>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</si>
  <si>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</si>
  <si>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</si>
  <si>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</si>
  <si>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</si>
  <si>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</si>
  <si>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30.03.2021</t>
  </si>
  <si>
    <t>628285 ХМАО-Югра г.Урай ул. Пионеров д.4</t>
  </si>
  <si>
    <t>(34676)26199</t>
  </si>
  <si>
    <t>plan_ute@maiL.ru</t>
  </si>
  <si>
    <t>20.04.2021 19:36:45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</si>
  <si>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</si>
  <si>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</si>
  <si>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</si>
  <si>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</si>
  <si>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</si>
  <si>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</si>
  <si>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</si>
  <si>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</si>
  <si>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</si>
  <si>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</si>
  <si>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</si>
  <si>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</si>
  <si>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</si>
  <si>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</si>
  <si>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</si>
  <si>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</si>
  <si>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</si>
  <si>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</si>
  <si>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</si>
  <si>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</si>
  <si>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</si>
  <si>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</si>
  <si>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</si>
  <si>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</si>
  <si>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</si>
  <si>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</si>
  <si>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</si>
  <si>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</si>
  <si>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</si>
  <si>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</si>
  <si>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</si>
  <si>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</si>
  <si>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</si>
  <si>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</si>
  <si>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</si>
  <si>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</si>
  <si>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</si>
  <si>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</si>
  <si>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</si>
  <si>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</si>
  <si>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</si>
  <si>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</si>
  <si>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</si>
  <si>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</si>
  <si>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</si>
  <si>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</si>
  <si>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</si>
  <si>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</si>
  <si>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</si>
  <si>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</si>
  <si>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</si>
  <si>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</si>
  <si>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</si>
  <si>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</si>
  <si>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</si>
  <si>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</si>
  <si>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</si>
  <si>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</si>
  <si>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</si>
  <si>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</si>
  <si>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</si>
  <si>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</si>
  <si>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</si>
  <si>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</si>
  <si>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</si>
  <si>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</si>
  <si>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</si>
  <si>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</si>
  <si>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</si>
  <si>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</si>
  <si>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</si>
  <si>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</si>
  <si>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</si>
  <si>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</si>
  <si>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</si>
  <si>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</si>
  <si>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</si>
  <si>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</si>
  <si>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</si>
  <si>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</si>
  <si>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</si>
  <si>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</si>
  <si>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</si>
  <si>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</si>
  <si>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</si>
  <si>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</si>
  <si>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</si>
  <si>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</si>
  <si>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</si>
  <si>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</si>
  <si>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</si>
  <si>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</si>
  <si>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</si>
  <si>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</si>
  <si>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</si>
  <si>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</si>
  <si>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</si>
  <si>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</si>
  <si>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</si>
  <si>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</si>
  <si>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</si>
  <si>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</si>
  <si>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</si>
  <si>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</si>
  <si>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</si>
  <si>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</si>
  <si>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</si>
  <si>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</si>
  <si>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</si>
  <si>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</si>
  <si>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</si>
  <si>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</si>
  <si>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</si>
  <si>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</si>
  <si>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</si>
  <si>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</si>
  <si>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</si>
  <si>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</si>
  <si>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</si>
  <si>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</si>
  <si>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</si>
  <si>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</si>
  <si>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</si>
  <si>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</si>
  <si>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</si>
  <si>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</si>
  <si>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</si>
  <si>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</si>
  <si>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</si>
  <si>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</si>
  <si>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</si>
  <si>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</si>
  <si>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</si>
  <si>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</si>
  <si>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</si>
  <si>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</si>
  <si>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</si>
  <si>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</si>
  <si>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</si>
  <si>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</si>
  <si>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</si>
  <si>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</si>
  <si>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</si>
  <si>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</si>
  <si>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</si>
  <si>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</si>
  <si>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</si>
  <si>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</si>
  <si>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</si>
  <si>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</si>
  <si>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</si>
  <si>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</si>
  <si>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</si>
  <si>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</si>
  <si>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</si>
  <si>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</si>
  <si>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</si>
  <si>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</si>
  <si>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</si>
  <si>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</si>
  <si>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</si>
  <si>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</si>
  <si>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</si>
  <si>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</si>
  <si>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</si>
  <si>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</si>
  <si>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</si>
  <si>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</si>
  <si>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</si>
  <si>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</si>
  <si>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</si>
  <si>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</si>
  <si>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</si>
  <si>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</si>
  <si>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</si>
  <si>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</si>
  <si>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</si>
  <si>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</si>
  <si>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</si>
  <si>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</si>
  <si>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</si>
  <si>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</si>
  <si>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</si>
  <si>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</si>
  <si>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</si>
  <si>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</si>
  <si>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</si>
  <si>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</si>
  <si>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</si>
  <si>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</si>
  <si>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</si>
  <si>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</si>
  <si>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</si>
  <si>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</si>
  <si>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</si>
  <si>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</si>
  <si>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</si>
  <si>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</si>
  <si>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</si>
  <si>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</si>
  <si>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</si>
  <si>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</si>
  <si>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</si>
  <si>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</si>
  <si>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</si>
  <si>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</si>
  <si>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</si>
  <si>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</si>
  <si>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</si>
  <si>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</si>
  <si>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</si>
  <si>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</si>
  <si>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</si>
  <si>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</si>
  <si>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</si>
  <si>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</si>
  <si>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Урай (71878000)</t>
  </si>
  <si>
    <t>О</t>
  </si>
  <si>
    <t>3.2.1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</si>
  <si>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</si>
  <si>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</si>
  <si>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</si>
  <si>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</si>
  <si>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</si>
  <si>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</si>
  <si>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</si>
  <si>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</si>
  <si>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</si>
  <si>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котельная "Промбаза"</t>
  </si>
  <si>
    <t>котельная "Нефтяник"</t>
  </si>
  <si>
    <t>котельная "Аэропорт"</t>
  </si>
  <si>
    <t>МАК-1</t>
  </si>
  <si>
    <t>МАК-2</t>
  </si>
  <si>
    <t>МАК-4</t>
  </si>
  <si>
    <t>МАК-7</t>
  </si>
  <si>
    <t>МАК-8</t>
  </si>
  <si>
    <t>МАК-10</t>
  </si>
  <si>
    <t>17.10</t>
  </si>
  <si>
    <t>17.11</t>
  </si>
  <si>
    <t>Крышная котельная по ул.Ленина</t>
  </si>
  <si>
    <t>Крышная котельная по ул.Урусова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</si>
  <si>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</si>
  <si>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</si>
  <si>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</si>
  <si>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</si>
  <si>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</si>
  <si>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</si>
  <si>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</si>
  <si>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</si>
  <si>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</si>
  <si>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</si>
  <si>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</si>
  <si>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</si>
  <si>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</si>
  <si>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</si>
  <si>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</si>
  <si>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</si>
  <si>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</si>
  <si>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</si>
  <si>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</si>
  <si>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</si>
  <si>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</si>
  <si>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3.15.1</t>
  </si>
  <si>
    <t>Прочие расходы</t>
  </si>
  <si>
    <t>Не утверждены</t>
  </si>
  <si>
    <t>4.4</t>
  </si>
  <si>
    <t>4.5</t>
  </si>
  <si>
    <t>4.6</t>
  </si>
  <si>
    <t>Инвестиционная программа АО «Урайтеплоэнергия» в сфере теплоснабжения на 2017 – 2026 гг.</t>
  </si>
  <si>
    <t>Строительство магистральной теплотрассы Ø530 мм с применением тепловой изоляции ППУ</t>
  </si>
  <si>
    <t>Реконструкция теплотрассы для теплоснабжения жилого дома № 71 микрорайона 2</t>
  </si>
  <si>
    <t>Реконструкция  горелок на паровых котлах ДКВР-10/13 на котельной "Промбаза"</t>
  </si>
  <si>
    <t xml:space="preserve">Реконструкция теплотрассы Ø325 мм от ТКБ-4 до ТК10/2 по ул. Механиков </t>
  </si>
  <si>
    <t>Реконструкциямагистральной теплотрассы Ø325 ммул. Космонавтов от ТКН-7 (около ДК "Нефтяник") до ТКН-15 (около ж.д. Д-43)</t>
  </si>
  <si>
    <t>Модернизация деаэратора 2-3 оч. на котельной "Промбаза"</t>
  </si>
  <si>
    <t>25.10.2017</t>
  </si>
  <si>
    <t>уменьшение удельных затрат (повышение КПД); уменьшение издержек на производство; снижение аварийности</t>
  </si>
  <si>
    <t>Департамент жилищно-коммунального комплекса и энергетики Ханты-Мансийского автономного округа – Югры</t>
  </si>
  <si>
    <t>Администрация города Урай</t>
  </si>
  <si>
    <t>01.01.2017</t>
  </si>
  <si>
    <t>01.01.2018</t>
  </si>
  <si>
    <t>01.01.2019</t>
  </si>
  <si>
    <t>31.12.2026</t>
  </si>
  <si>
    <t>31.12.2017</t>
  </si>
  <si>
    <t>31.12.2019</t>
  </si>
  <si>
    <t>31.12.2020</t>
  </si>
  <si>
    <t>10.2</t>
  </si>
  <si>
    <t>Григораш Наталия Владимировна</t>
  </si>
  <si>
    <t>Начальник ООТ и ПП</t>
  </si>
  <si>
    <t>Жевлаков Виктор Александрович</t>
  </si>
  <si>
    <t>https://portal.eias.ru/Portal/DownloadPage.aspx?type=12&amp;guid=c0503eac-992d-49e8-868c-ed5a4eeef556</t>
  </si>
  <si>
    <t>https://portal.eias.ru/Portal/DownloadPage.aspx?type=12&amp;guid=8c27ff4e-8e12-4616-8a1f-a3c2b32612e8</t>
  </si>
  <si>
    <t>https://portal.eias.ru/Portal/DownloadPage.aspx?type=12&amp;guid=d40d2af4-4511-4707-bf6e-1a63f531f4b5</t>
  </si>
  <si>
    <t>https://portal.eias.ru/Portal/DownloadPage.aspx?type=12&amp;guid=d45a7c6a-6cf1-4929-a54d-c8409e7a386a</t>
  </si>
</sst>
</file>

<file path=xl/styles.xml><?xml version="1.0" encoding="utf-8"?>
<styleSheet xmlns="http://schemas.openxmlformats.org/spreadsheetml/2006/main">
  <numFmts count="9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1" formatCode="#,##0.0"/>
    <numFmt numFmtId="172" formatCode="#,##0.000"/>
    <numFmt numFmtId="173" formatCode="#,##0.0000"/>
  </numFmts>
  <fonts count="90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6">
    <xf numFmtId="49" fontId="0" fillId="0" borderId="0" applyBorder="0">
      <alignment vertical="top"/>
    </xf>
    <xf numFmtId="0" fontId="4" fillId="0" borderId="0"/>
    <xf numFmtId="169" fontId="4" fillId="0" borderId="0"/>
    <xf numFmtId="0" fontId="34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8" fontId="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3" fillId="3" borderId="2" applyNumberFormat="0">
      <alignment horizontal="center" vertical="center"/>
    </xf>
    <xf numFmtId="0" fontId="15" fillId="4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1" fillId="0" borderId="0"/>
    <xf numFmtId="0" fontId="46" fillId="0" borderId="0"/>
    <xf numFmtId="0" fontId="3" fillId="0" borderId="0"/>
    <xf numFmtId="0" fontId="32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2" fillId="0" borderId="0" applyBorder="0">
      <alignment vertical="top"/>
    </xf>
    <xf numFmtId="49" fontId="7" fillId="0" borderId="0" applyBorder="0">
      <alignment vertical="top"/>
    </xf>
    <xf numFmtId="0" fontId="21" fillId="0" borderId="0"/>
    <xf numFmtId="49" fontId="7" fillId="0" borderId="0" applyBorder="0">
      <alignment vertical="top"/>
    </xf>
    <xf numFmtId="0" fontId="21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53" fillId="0" borderId="0" applyNumberFormat="0" applyFill="0" applyBorder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32" applyNumberFormat="0" applyAlignment="0" applyProtection="0"/>
    <xf numFmtId="0" fontId="61" fillId="17" borderId="33" applyNumberFormat="0" applyAlignment="0" applyProtection="0"/>
    <xf numFmtId="0" fontId="62" fillId="0" borderId="34" applyNumberFormat="0" applyFill="0" applyAlignment="0" applyProtection="0"/>
    <xf numFmtId="0" fontId="63" fillId="18" borderId="35" applyNumberFormat="0" applyAlignment="0" applyProtection="0"/>
    <xf numFmtId="0" fontId="64" fillId="0" borderId="0" applyNumberFormat="0" applyFill="0" applyBorder="0" applyAlignment="0" applyProtection="0"/>
    <xf numFmtId="0" fontId="30" fillId="19" borderId="36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37" applyNumberFormat="0" applyFill="0" applyAlignment="0" applyProtection="0"/>
    <xf numFmtId="0" fontId="47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7" fillId="43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0" fillId="44" borderId="0" applyBorder="0">
      <alignment vertical="top"/>
    </xf>
    <xf numFmtId="49" fontId="32" fillId="0" borderId="0" applyBorder="0">
      <alignment vertical="top"/>
    </xf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75" fillId="0" borderId="0"/>
    <xf numFmtId="49" fontId="32" fillId="0" borderId="0" applyBorder="0">
      <alignment vertical="top"/>
    </xf>
    <xf numFmtId="0" fontId="78" fillId="0" borderId="0"/>
    <xf numFmtId="49" fontId="30" fillId="44" borderId="0" applyBorder="0">
      <alignment vertical="top"/>
    </xf>
    <xf numFmtId="49" fontId="32" fillId="0" borderId="0" applyBorder="0">
      <alignment vertical="top"/>
    </xf>
    <xf numFmtId="49" fontId="30" fillId="44" borderId="0" applyBorder="0">
      <alignment vertical="top"/>
    </xf>
    <xf numFmtId="49" fontId="30" fillId="44" borderId="0" applyBorder="0">
      <alignment vertical="top"/>
    </xf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9" fillId="44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9" fontId="7" fillId="0" borderId="0" applyBorder="0">
      <alignment vertical="top"/>
    </xf>
  </cellStyleXfs>
  <cellXfs count="805">
    <xf numFmtId="49" fontId="0" fillId="0" borderId="0" xfId="0">
      <alignment vertical="top"/>
    </xf>
    <xf numFmtId="49" fontId="36" fillId="10" borderId="8" xfId="99" applyFont="1" applyFill="1" applyBorder="1" applyAlignment="1" applyProtection="1">
      <alignment horizontal="right" vertical="center"/>
    </xf>
    <xf numFmtId="0" fontId="7" fillId="0" borderId="10" xfId="52" applyFont="1" applyFill="1" applyBorder="1" applyAlignment="1" applyProtection="1">
      <alignment horizontal="left" vertical="center" wrapText="1" indent="1"/>
    </xf>
    <xf numFmtId="173" fontId="7" fillId="9" borderId="5" xfId="52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2" applyNumberFormat="1" applyFont="1" applyFill="1" applyBorder="1" applyAlignment="1" applyProtection="1">
      <alignment horizontal="center" vertical="center" wrapText="1"/>
    </xf>
    <xf numFmtId="4" fontId="7" fillId="5" borderId="28" xfId="52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2" applyFont="1" applyFill="1" applyBorder="1" applyAlignment="1" applyProtection="1">
      <alignment horizontal="left" vertical="center" wrapText="1" indent="2"/>
    </xf>
    <xf numFmtId="0" fontId="7" fillId="0" borderId="5" xfId="52" applyFont="1" applyFill="1" applyBorder="1" applyAlignment="1" applyProtection="1">
      <alignment horizontal="left" vertical="center" wrapText="1" indent="1"/>
    </xf>
    <xf numFmtId="4" fontId="7" fillId="7" borderId="5" xfId="52" applyNumberFormat="1" applyFont="1" applyFill="1" applyBorder="1" applyAlignment="1" applyProtection="1">
      <alignment horizontal="right" vertical="center" wrapText="1"/>
    </xf>
    <xf numFmtId="49" fontId="9" fillId="0" borderId="0" xfId="99" applyFont="1" applyFill="1" applyBorder="1" applyAlignment="1" applyProtection="1">
      <alignment horizontal="center" vertical="center"/>
    </xf>
    <xf numFmtId="49" fontId="7" fillId="0" borderId="38" xfId="52" applyNumberFormat="1" applyFont="1" applyFill="1" applyBorder="1" applyAlignment="1" applyProtection="1">
      <alignment horizontal="center" vertical="center" wrapText="1"/>
    </xf>
    <xf numFmtId="49" fontId="26" fillId="0" borderId="39" xfId="32" applyNumberFormat="1" applyFont="1" applyFill="1" applyBorder="1" applyAlignment="1" applyProtection="1">
      <alignment horizontal="center" vertical="center" wrapText="1"/>
    </xf>
    <xf numFmtId="0" fontId="19" fillId="0" borderId="0" xfId="54" applyFont="1" applyFill="1" applyBorder="1" applyAlignment="1" applyProtection="1">
      <alignment vertical="center" wrapText="1"/>
    </xf>
    <xf numFmtId="0" fontId="19" fillId="0" borderId="0" xfId="54" applyFont="1" applyBorder="1" applyAlignment="1">
      <alignment vertical="center" wrapText="1"/>
    </xf>
    <xf numFmtId="0" fontId="12" fillId="0" borderId="0" xfId="52" applyFont="1" applyFill="1" applyBorder="1" applyAlignment="1" applyProtection="1">
      <alignment vertical="center" wrapText="1"/>
    </xf>
    <xf numFmtId="49" fontId="47" fillId="0" borderId="0" xfId="52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7" applyFont="1" applyAlignment="1" applyProtection="1">
      <alignment vertical="center" wrapText="1"/>
    </xf>
    <xf numFmtId="49" fontId="12" fillId="0" borderId="0" xfId="47" applyFont="1" applyAlignment="1" applyProtection="1">
      <alignment vertical="center"/>
    </xf>
    <xf numFmtId="0" fontId="12" fillId="0" borderId="0" xfId="46" applyFont="1" applyAlignment="1" applyProtection="1">
      <alignment horizontal="center" vertical="center" wrapText="1"/>
    </xf>
    <xf numFmtId="0" fontId="7" fillId="0" borderId="0" xfId="46" applyFont="1" applyAlignment="1" applyProtection="1">
      <alignment vertical="center" wrapText="1"/>
    </xf>
    <xf numFmtId="0" fontId="7" fillId="0" borderId="0" xfId="46" applyFont="1" applyAlignment="1" applyProtection="1">
      <alignment horizontal="left" vertical="center" wrapText="1"/>
    </xf>
    <xf numFmtId="0" fontId="7" fillId="0" borderId="0" xfId="46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49" applyNumberFormat="1" applyFont="1" applyFill="1" applyAlignment="1" applyProtection="1">
      <alignment vertical="center" wrapText="1"/>
    </xf>
    <xf numFmtId="0" fontId="12" fillId="0" borderId="0" xfId="49" applyFont="1" applyFill="1" applyAlignment="1" applyProtection="1">
      <alignment horizontal="left" vertical="center" wrapText="1"/>
    </xf>
    <xf numFmtId="0" fontId="12" fillId="0" borderId="0" xfId="49" applyFont="1" applyFill="1" applyAlignment="1" applyProtection="1">
      <alignment vertical="center" wrapText="1"/>
    </xf>
    <xf numFmtId="0" fontId="7" fillId="0" borderId="0" xfId="49" applyFont="1" applyAlignment="1" applyProtection="1">
      <alignment vertical="center" wrapText="1"/>
    </xf>
    <xf numFmtId="0" fontId="7" fillId="0" borderId="0" xfId="49" applyFont="1" applyFill="1" applyAlignment="1" applyProtection="1">
      <alignment vertical="center"/>
    </xf>
    <xf numFmtId="0" fontId="12" fillId="0" borderId="0" xfId="49" applyFont="1" applyFill="1" applyBorder="1" applyAlignment="1" applyProtection="1">
      <alignment vertical="center" wrapText="1"/>
    </xf>
    <xf numFmtId="49" fontId="12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2" applyFont="1" applyFill="1" applyAlignment="1" applyProtection="1">
      <alignment vertical="center" wrapText="1"/>
    </xf>
    <xf numFmtId="0" fontId="21" fillId="0" borderId="0" xfId="45" applyProtection="1"/>
    <xf numFmtId="0" fontId="20" fillId="8" borderId="0" xfId="52" applyFont="1" applyFill="1" applyAlignment="1" applyProtection="1">
      <alignment horizontal="center" vertical="center" wrapText="1"/>
    </xf>
    <xf numFmtId="0" fontId="7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7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2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6" fillId="0" borderId="0" xfId="52" applyFont="1" applyFill="1" applyAlignment="1" applyProtection="1">
      <alignment horizontal="center" vertical="center" wrapText="1"/>
    </xf>
    <xf numFmtId="0" fontId="29" fillId="0" borderId="0" xfId="52" applyFont="1" applyFill="1" applyBorder="1" applyAlignment="1" applyProtection="1">
      <alignment horizontal="center" vertical="center" wrapText="1"/>
    </xf>
    <xf numFmtId="49" fontId="7" fillId="0" borderId="0" xfId="49" applyNumberFormat="1" applyFont="1" applyFill="1" applyBorder="1" applyAlignment="1" applyProtection="1">
      <alignment horizontal="center" vertical="center" wrapText="1"/>
    </xf>
    <xf numFmtId="0" fontId="29" fillId="0" borderId="0" xfId="46" applyFont="1" applyAlignment="1" applyProtection="1">
      <alignment horizontal="center" vertical="center"/>
    </xf>
    <xf numFmtId="49" fontId="20" fillId="8" borderId="0" xfId="52" applyNumberFormat="1" applyFont="1" applyFill="1" applyAlignment="1" applyProtection="1">
      <alignment horizontal="center" vertical="center" wrapText="1"/>
    </xf>
    <xf numFmtId="0" fontId="7" fillId="0" borderId="21" xfId="46" applyFont="1" applyFill="1" applyBorder="1" applyAlignment="1" applyProtection="1">
      <alignment horizontal="center" vertical="center" wrapText="1"/>
    </xf>
    <xf numFmtId="0" fontId="7" fillId="7" borderId="21" xfId="49" applyFont="1" applyFill="1" applyBorder="1" applyAlignment="1" applyProtection="1">
      <alignment horizontal="center" vertical="center"/>
    </xf>
    <xf numFmtId="49" fontId="7" fillId="7" borderId="21" xfId="49" applyNumberFormat="1" applyFont="1" applyFill="1" applyBorder="1" applyAlignment="1" applyProtection="1">
      <alignment horizontal="center" vertical="center" wrapText="1"/>
    </xf>
    <xf numFmtId="49" fontId="7" fillId="0" borderId="21" xfId="49" applyNumberFormat="1" applyFont="1" applyFill="1" applyBorder="1" applyAlignment="1" applyProtection="1">
      <alignment horizontal="center" vertical="center" wrapText="1"/>
    </xf>
    <xf numFmtId="0" fontId="7" fillId="0" borderId="21" xfId="32" applyFont="1" applyFill="1" applyBorder="1" applyAlignment="1" applyProtection="1">
      <alignment horizontal="center" vertical="center" wrapText="1"/>
    </xf>
    <xf numFmtId="0" fontId="7" fillId="0" borderId="21" xfId="52" applyFont="1" applyFill="1" applyBorder="1" applyAlignment="1" applyProtection="1">
      <alignment horizontal="center" vertical="center" wrapText="1"/>
    </xf>
    <xf numFmtId="49" fontId="7" fillId="0" borderId="21" xfId="46" applyNumberFormat="1" applyFont="1" applyFill="1" applyBorder="1" applyAlignment="1" applyProtection="1">
      <alignment horizontal="left" vertical="center" wrapText="1"/>
    </xf>
    <xf numFmtId="49" fontId="7" fillId="9" borderId="21" xfId="46" applyNumberFormat="1" applyFont="1" applyFill="1" applyBorder="1" applyAlignment="1" applyProtection="1">
      <alignment horizontal="left" vertical="center" wrapText="1"/>
      <protection locked="0"/>
    </xf>
    <xf numFmtId="49" fontId="7" fillId="9" borderId="2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0" applyNumberFormat="1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2" xfId="52" applyFont="1" applyFill="1" applyBorder="1" applyAlignment="1" applyProtection="1">
      <alignment horizontal="center" vertical="center" wrapText="1"/>
    </xf>
    <xf numFmtId="49" fontId="0" fillId="0" borderId="22" xfId="0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center" vertical="center" wrapText="1"/>
    </xf>
    <xf numFmtId="0" fontId="7" fillId="0" borderId="0" xfId="52" applyFont="1" applyFill="1" applyBorder="1" applyAlignment="1" applyProtection="1">
      <alignment vertical="center" wrapText="1"/>
    </xf>
    <xf numFmtId="0" fontId="7" fillId="0" borderId="0" xfId="52" applyFont="1" applyFill="1" applyBorder="1" applyAlignment="1" applyProtection="1">
      <alignment horizontal="right" vertical="center" wrapText="1"/>
    </xf>
    <xf numFmtId="49" fontId="26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9" fillId="0" borderId="0" xfId="46" applyFont="1" applyFill="1" applyAlignment="1" applyProtection="1">
      <alignment horizontal="center" vertical="center"/>
    </xf>
    <xf numFmtId="0" fontId="7" fillId="0" borderId="0" xfId="46" applyFont="1" applyFill="1" applyProtection="1"/>
    <xf numFmtId="0" fontId="29" fillId="0" borderId="0" xfId="46" applyFont="1" applyFill="1" applyBorder="1" applyAlignment="1" applyProtection="1">
      <alignment horizontal="center" vertical="center"/>
    </xf>
    <xf numFmtId="0" fontId="7" fillId="0" borderId="0" xfId="46" applyFont="1" applyFill="1" applyBorder="1" applyProtection="1"/>
    <xf numFmtId="0" fontId="7" fillId="0" borderId="21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49" fontId="9" fillId="10" borderId="23" xfId="0" applyFont="1" applyFill="1" applyBorder="1" applyAlignment="1" applyProtection="1">
      <alignment horizontal="center" vertical="center"/>
    </xf>
    <xf numFmtId="49" fontId="36" fillId="10" borderId="24" xfId="0" applyFont="1" applyFill="1" applyBorder="1" applyAlignment="1" applyProtection="1">
      <alignment horizontal="left" vertical="center"/>
    </xf>
    <xf numFmtId="0" fontId="22" fillId="0" borderId="0" xfId="49" applyFont="1" applyFill="1" applyAlignment="1" applyProtection="1">
      <alignment vertical="center" wrapText="1"/>
    </xf>
    <xf numFmtId="0" fontId="7" fillId="0" borderId="0" xfId="49" applyFont="1" applyFill="1" applyAlignment="1" applyProtection="1">
      <alignment vertical="center" wrapText="1"/>
    </xf>
    <xf numFmtId="0" fontId="7" fillId="0" borderId="0" xfId="49" applyFont="1" applyFill="1" applyBorder="1" applyAlignment="1" applyProtection="1">
      <alignment vertical="center" wrapText="1"/>
    </xf>
    <xf numFmtId="0" fontId="7" fillId="0" borderId="0" xfId="49" applyFont="1" applyFill="1" applyBorder="1" applyAlignment="1" applyProtection="1">
      <alignment horizontal="right" vertical="center" wrapText="1" indent="1"/>
    </xf>
    <xf numFmtId="14" fontId="12" fillId="0" borderId="0" xfId="49" applyNumberFormat="1" applyFont="1" applyFill="1" applyBorder="1" applyAlignment="1" applyProtection="1">
      <alignment horizontal="center" vertical="center" wrapText="1"/>
    </xf>
    <xf numFmtId="0" fontId="12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22" fillId="0" borderId="0" xfId="49" applyFont="1" applyFill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7" fillId="0" borderId="0" xfId="49" applyNumberFormat="1" applyFont="1" applyFill="1" applyBorder="1" applyAlignment="1" applyProtection="1">
      <alignment horizontal="right" vertical="center" wrapText="1" indent="1"/>
    </xf>
    <xf numFmtId="0" fontId="12" fillId="0" borderId="0" xfId="49" applyFont="1" applyFill="1" applyAlignment="1" applyProtection="1">
      <alignment horizontal="center" vertical="center" wrapText="1"/>
    </xf>
    <xf numFmtId="0" fontId="47" fillId="0" borderId="0" xfId="49" applyFont="1" applyFill="1" applyAlignment="1" applyProtection="1">
      <alignment horizontal="center" vertical="center" wrapText="1"/>
    </xf>
    <xf numFmtId="0" fontId="7" fillId="0" borderId="0" xfId="49" applyFont="1" applyFill="1" applyAlignment="1" applyProtection="1">
      <alignment horizontal="center" vertical="center" wrapText="1"/>
    </xf>
    <xf numFmtId="0" fontId="7" fillId="0" borderId="0" xfId="49" applyFont="1" applyFill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center" wrapText="1"/>
    </xf>
    <xf numFmtId="0" fontId="23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 wrapText="1"/>
    </xf>
    <xf numFmtId="14" fontId="7" fillId="0" borderId="0" xfId="49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7" fillId="0" borderId="0" xfId="0" applyFont="1" applyFill="1" applyProtection="1">
      <alignment vertical="top"/>
    </xf>
    <xf numFmtId="49" fontId="0" fillId="5" borderId="28" xfId="0" applyFill="1" applyBorder="1" applyAlignment="1" applyProtection="1">
      <alignment horizontal="left" vertical="center" wrapText="1"/>
      <protection locked="0"/>
    </xf>
    <xf numFmtId="49" fontId="0" fillId="0" borderId="28" xfId="0" applyFill="1" applyBorder="1" applyAlignment="1" applyProtection="1">
      <alignment horizontal="left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3"/>
    <xf numFmtId="49" fontId="7" fillId="0" borderId="0" xfId="38">
      <alignment vertical="top"/>
    </xf>
    <xf numFmtId="0" fontId="35" fillId="0" borderId="0" xfId="49" applyFont="1" applyFill="1" applyAlignment="1" applyProtection="1">
      <alignment vertical="top" wrapText="1"/>
    </xf>
    <xf numFmtId="0" fontId="35" fillId="0" borderId="0" xfId="49" applyFont="1" applyFill="1" applyAlignment="1" applyProtection="1">
      <alignment horizontal="right" vertical="top" wrapText="1"/>
    </xf>
    <xf numFmtId="0" fontId="47" fillId="0" borderId="0" xfId="49" applyFont="1" applyFill="1" applyBorder="1" applyAlignment="1" applyProtection="1">
      <alignment horizontal="right" vertical="center" wrapText="1" indent="1"/>
    </xf>
    <xf numFmtId="49" fontId="47" fillId="0" borderId="0" xfId="49" applyNumberFormat="1" applyFont="1" applyFill="1" applyBorder="1" applyAlignment="1" applyProtection="1">
      <alignment horizontal="center" vertical="center" wrapText="1"/>
    </xf>
    <xf numFmtId="0" fontId="29" fillId="0" borderId="0" xfId="52" applyFont="1" applyFill="1" applyAlignment="1" applyProtection="1">
      <alignment horizontal="center" vertical="center" wrapText="1"/>
    </xf>
    <xf numFmtId="0" fontId="10" fillId="0" borderId="0" xfId="52" applyFont="1" applyFill="1" applyAlignment="1" applyProtection="1">
      <alignment vertical="center" wrapText="1"/>
    </xf>
    <xf numFmtId="0" fontId="47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0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49" fontId="9" fillId="10" borderId="7" xfId="38" applyFont="1" applyFill="1" applyBorder="1" applyAlignment="1" applyProtection="1">
      <alignment horizontal="right" vertical="center" wrapText="1"/>
    </xf>
    <xf numFmtId="49" fontId="36" fillId="10" borderId="8" xfId="38" applyFont="1" applyFill="1" applyBorder="1" applyAlignment="1" applyProtection="1">
      <alignment horizontal="left" vertical="center" indent="2"/>
    </xf>
    <xf numFmtId="0" fontId="47" fillId="0" borderId="0" xfId="52" applyFont="1" applyFill="1" applyAlignment="1" applyProtection="1">
      <alignment vertical="center" wrapText="1"/>
    </xf>
    <xf numFmtId="49" fontId="7" fillId="7" borderId="5" xfId="52" applyNumberFormat="1" applyFont="1" applyFill="1" applyBorder="1" applyAlignment="1" applyProtection="1">
      <alignment horizontal="center" vertical="center" wrapText="1"/>
    </xf>
    <xf numFmtId="49" fontId="36" fillId="10" borderId="8" xfId="38" applyFont="1" applyFill="1" applyBorder="1" applyAlignment="1" applyProtection="1">
      <alignment horizontal="left" vertical="center" indent="1"/>
    </xf>
    <xf numFmtId="0" fontId="47" fillId="0" borderId="0" xfId="39" applyNumberFormat="1" applyFont="1" applyFill="1" applyAlignment="1" applyProtection="1">
      <alignment vertical="center"/>
    </xf>
    <xf numFmtId="49" fontId="26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8" xfId="38" applyFont="1" applyFill="1" applyBorder="1" applyAlignment="1" applyProtection="1">
      <alignment horizontal="right" vertical="center" wrapText="1"/>
    </xf>
    <xf numFmtId="49" fontId="9" fillId="10" borderId="9" xfId="38" applyFont="1" applyFill="1" applyBorder="1" applyAlignment="1" applyProtection="1">
      <alignment horizontal="right" vertical="center" wrapText="1"/>
    </xf>
    <xf numFmtId="49" fontId="7" fillId="0" borderId="0" xfId="50" applyNumberFormat="1" applyFont="1" applyFill="1" applyBorder="1" applyAlignment="1" applyProtection="1">
      <alignment vertical="center" wrapText="1"/>
    </xf>
    <xf numFmtId="49" fontId="7" fillId="0" borderId="11" xfId="32" applyNumberFormat="1" applyFont="1" applyFill="1" applyBorder="1" applyAlignment="1" applyProtection="1">
      <alignment horizontal="center" vertical="center" wrapText="1"/>
    </xf>
    <xf numFmtId="49" fontId="7" fillId="0" borderId="10" xfId="32" applyNumberFormat="1" applyFont="1" applyFill="1" applyBorder="1" applyAlignment="1" applyProtection="1">
      <alignment horizontal="center" vertical="center" wrapText="1"/>
    </xf>
    <xf numFmtId="0" fontId="7" fillId="10" borderId="7" xfId="32" applyNumberFormat="1" applyFont="1" applyFill="1" applyBorder="1" applyAlignment="1" applyProtection="1">
      <alignment horizontal="center" vertical="center" wrapText="1"/>
    </xf>
    <xf numFmtId="49" fontId="7" fillId="10" borderId="8" xfId="50" applyNumberFormat="1" applyFont="1" applyFill="1" applyBorder="1" applyAlignment="1" applyProtection="1">
      <alignment horizontal="center" vertical="center" wrapText="1"/>
    </xf>
    <xf numFmtId="49" fontId="7" fillId="10" borderId="8" xfId="32" applyNumberFormat="1" applyFont="1" applyFill="1" applyBorder="1" applyAlignment="1" applyProtection="1">
      <alignment horizontal="center" vertical="center" wrapText="1"/>
    </xf>
    <xf numFmtId="49" fontId="7" fillId="10" borderId="8" xfId="39" applyNumberFormat="1" applyFill="1" applyBorder="1" applyAlignment="1" applyProtection="1">
      <alignment horizontal="left" vertical="center"/>
    </xf>
    <xf numFmtId="0" fontId="7" fillId="10" borderId="9" xfId="39" applyNumberFormat="1" applyFill="1" applyBorder="1" applyAlignment="1" applyProtection="1">
      <alignment vertical="center"/>
    </xf>
    <xf numFmtId="49" fontId="36" fillId="10" borderId="8" xfId="0" applyFont="1" applyFill="1" applyBorder="1" applyAlignment="1" applyProtection="1">
      <alignment horizontal="left" vertical="center" indent="1"/>
    </xf>
    <xf numFmtId="49" fontId="47" fillId="0" borderId="0" xfId="50" applyNumberFormat="1" applyFont="1" applyFill="1" applyBorder="1" applyAlignment="1" applyProtection="1">
      <alignment horizontal="center" vertical="center" wrapText="1"/>
    </xf>
    <xf numFmtId="3" fontId="47" fillId="0" borderId="0" xfId="51" applyNumberFormat="1" applyFont="1" applyFill="1" applyBorder="1" applyAlignment="1" applyProtection="1">
      <alignment horizontal="center" vertical="center" wrapText="1"/>
    </xf>
    <xf numFmtId="49" fontId="36" fillId="10" borderId="9" xfId="38" applyFont="1" applyFill="1" applyBorder="1" applyAlignment="1" applyProtection="1">
      <alignment horizontal="left" vertical="center" indent="1"/>
    </xf>
    <xf numFmtId="49" fontId="48" fillId="0" borderId="5" xfId="35" applyNumberFormat="1" applyFont="1" applyFill="1" applyBorder="1" applyAlignment="1" applyProtection="1">
      <alignment horizontal="left" vertical="center" wrapText="1" indent="1"/>
    </xf>
    <xf numFmtId="49" fontId="48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47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49" fillId="0" borderId="0" xfId="39" applyNumberFormat="1" applyFont="1" applyAlignment="1" applyProtection="1">
      <alignment vertical="center"/>
    </xf>
    <xf numFmtId="0" fontId="38" fillId="0" borderId="0" xfId="39" applyNumberFormat="1" applyFont="1" applyAlignment="1" applyProtection="1">
      <alignment vertical="center"/>
    </xf>
    <xf numFmtId="0" fontId="38" fillId="0" borderId="0" xfId="39" applyNumberFormat="1" applyFont="1" applyBorder="1" applyAlignment="1" applyProtection="1">
      <alignment vertical="center"/>
    </xf>
    <xf numFmtId="0" fontId="49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Border="1" applyAlignment="1" applyProtection="1">
      <alignment horizontal="center" vertical="center"/>
    </xf>
    <xf numFmtId="0" fontId="48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8" xfId="0" applyNumberFormat="1" applyFill="1" applyBorder="1" applyAlignment="1" applyProtection="1">
      <alignment horizontal="center" vertical="center" wrapText="1"/>
    </xf>
    <xf numFmtId="0" fontId="7" fillId="9" borderId="2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39" applyNumberFormat="1" applyBorder="1" applyAlignment="1" applyProtection="1">
      <alignment vertical="center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47" fillId="0" borderId="0" xfId="52" applyFont="1" applyFill="1" applyAlignment="1" applyProtection="1">
      <alignment horizontal="center" vertical="center" wrapText="1"/>
    </xf>
    <xf numFmtId="0" fontId="26" fillId="0" borderId="0" xfId="32" applyNumberFormat="1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vertical="center" wrapText="1"/>
    </xf>
    <xf numFmtId="0" fontId="47" fillId="0" borderId="18" xfId="39" applyNumberFormat="1" applyFont="1" applyBorder="1" applyAlignment="1">
      <alignment vertical="center"/>
    </xf>
    <xf numFmtId="0" fontId="7" fillId="0" borderId="5" xfId="46" applyFont="1" applyFill="1" applyBorder="1" applyAlignment="1" applyProtection="1">
      <alignment horizontal="center" vertical="center"/>
    </xf>
    <xf numFmtId="49" fontId="7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7" fillId="0" borderId="0" xfId="0" applyFont="1" applyFill="1" applyAlignment="1" applyProtection="1">
      <alignment vertical="top"/>
    </xf>
    <xf numFmtId="49" fontId="47" fillId="8" borderId="0" xfId="0" applyFont="1" applyFill="1" applyAlignment="1" applyProtection="1">
      <alignment vertical="top"/>
    </xf>
    <xf numFmtId="0" fontId="42" fillId="0" borderId="0" xfId="49" applyFont="1" applyFill="1" applyAlignment="1" applyProtection="1">
      <alignment vertical="center" wrapText="1"/>
    </xf>
    <xf numFmtId="0" fontId="43" fillId="0" borderId="0" xfId="49" applyFont="1" applyFill="1" applyAlignment="1" applyProtection="1">
      <alignment vertical="center" wrapText="1"/>
    </xf>
    <xf numFmtId="0" fontId="43" fillId="0" borderId="0" xfId="49" applyFont="1" applyAlignment="1" applyProtection="1">
      <alignment vertical="center" wrapText="1"/>
    </xf>
    <xf numFmtId="0" fontId="43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vertical="center" wrapText="1"/>
    </xf>
    <xf numFmtId="0" fontId="51" fillId="0" borderId="0" xfId="39" applyNumberFormat="1" applyFon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2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Fill="1" applyAlignment="1" applyProtection="1">
      <alignment vertical="center"/>
    </xf>
    <xf numFmtId="0" fontId="51" fillId="0" borderId="0" xfId="39" applyNumberFormat="1" applyFont="1" applyAlignment="1">
      <alignment vertical="center"/>
    </xf>
    <xf numFmtId="49" fontId="44" fillId="0" borderId="0" xfId="0" applyFont="1" applyFill="1" applyBorder="1" applyProtection="1">
      <alignment vertical="top"/>
    </xf>
    <xf numFmtId="0" fontId="44" fillId="0" borderId="0" xfId="52" applyFont="1" applyFill="1" applyAlignment="1" applyProtection="1">
      <alignment vertical="center" wrapText="1"/>
    </xf>
    <xf numFmtId="0" fontId="43" fillId="0" borderId="0" xfId="46" applyFont="1" applyFill="1" applyProtection="1"/>
    <xf numFmtId="0" fontId="43" fillId="0" borderId="0" xfId="46" applyFont="1" applyProtection="1"/>
    <xf numFmtId="49" fontId="44" fillId="8" borderId="0" xfId="0" applyFont="1" applyFill="1" applyProtection="1">
      <alignment vertical="top"/>
    </xf>
    <xf numFmtId="49" fontId="44" fillId="0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0" fontId="47" fillId="0" borderId="0" xfId="49" applyFont="1" applyFill="1" applyAlignment="1" applyProtection="1">
      <alignment vertical="center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2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2" applyFont="1" applyFill="1" applyBorder="1" applyAlignment="1" applyProtection="1">
      <alignment horizontal="left" vertical="center" wrapText="1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29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67" fillId="0" borderId="0" xfId="31" applyFont="1" applyFill="1" applyBorder="1" applyAlignment="1" applyProtection="1">
      <alignment vertical="center" wrapText="1"/>
    </xf>
    <xf numFmtId="49" fontId="47" fillId="0" borderId="0" xfId="39" applyFont="1">
      <alignment vertical="top"/>
    </xf>
    <xf numFmtId="49" fontId="7" fillId="0" borderId="0" xfId="38" applyFont="1">
      <alignment vertical="top"/>
    </xf>
    <xf numFmtId="49" fontId="29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5" fillId="9" borderId="5" xfId="27" applyNumberFormat="1" applyFill="1" applyBorder="1" applyAlignment="1" applyProtection="1">
      <alignment horizontal="left" vertical="center" wrapText="1"/>
      <protection locked="0"/>
    </xf>
    <xf numFmtId="0" fontId="50" fillId="0" borderId="0" xfId="38" applyNumberFormat="1" applyFont="1">
      <alignment vertical="top"/>
    </xf>
    <xf numFmtId="49" fontId="50" fillId="0" borderId="0" xfId="38" applyNumberFormat="1" applyFont="1">
      <alignment vertical="top"/>
    </xf>
    <xf numFmtId="0" fontId="7" fillId="10" borderId="7" xfId="52" applyFont="1" applyFill="1" applyBorder="1" applyAlignment="1" applyProtection="1">
      <alignment vertical="center" wrapText="1"/>
    </xf>
    <xf numFmtId="49" fontId="36" fillId="10" borderId="8" xfId="38" applyFont="1" applyFill="1" applyBorder="1" applyAlignment="1" applyProtection="1">
      <alignment horizontal="left" vertical="center"/>
    </xf>
    <xf numFmtId="49" fontId="24" fillId="10" borderId="8" xfId="38" applyFont="1" applyFill="1" applyBorder="1" applyAlignment="1" applyProtection="1">
      <alignment horizontal="center" vertical="top"/>
    </xf>
    <xf numFmtId="49" fontId="24" fillId="10" borderId="9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47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29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6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47" fillId="0" borderId="0" xfId="38" applyFont="1">
      <alignment vertical="top"/>
    </xf>
    <xf numFmtId="0" fontId="50" fillId="0" borderId="0" xfId="52" applyFont="1" applyFill="1" applyAlignment="1" applyProtection="1">
      <alignment vertical="center" wrapText="1"/>
    </xf>
    <xf numFmtId="0" fontId="50" fillId="0" borderId="0" xfId="52" applyFont="1" applyFill="1" applyAlignment="1" applyProtection="1">
      <alignment vertical="center"/>
    </xf>
    <xf numFmtId="49" fontId="32" fillId="0" borderId="0" xfId="100" applyProtection="1">
      <alignment vertical="top"/>
    </xf>
    <xf numFmtId="49" fontId="32" fillId="0" borderId="0" xfId="100">
      <alignment vertical="top"/>
    </xf>
    <xf numFmtId="49" fontId="0" fillId="0" borderId="19" xfId="0" applyFill="1" applyBorder="1" applyProtection="1">
      <alignment vertical="top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7" fillId="0" borderId="5" xfId="50" applyNumberFormat="1" applyFont="1" applyFill="1" applyBorder="1" applyAlignment="1" applyProtection="1">
      <alignment horizontal="left" vertical="center" wrapText="1" indent="1"/>
    </xf>
    <xf numFmtId="49" fontId="63" fillId="10" borderId="8" xfId="38" applyFont="1" applyFill="1" applyBorder="1" applyAlignment="1" applyProtection="1">
      <alignment horizontal="center" vertical="center" wrapText="1"/>
    </xf>
    <xf numFmtId="0" fontId="26" fillId="0" borderId="0" xfId="52" applyNumberFormat="1" applyFont="1" applyFill="1" applyBorder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center" vertical="top" wrapText="1"/>
    </xf>
    <xf numFmtId="14" fontId="7" fillId="7" borderId="5" xfId="50" applyNumberFormat="1" applyFont="1" applyFill="1" applyBorder="1" applyAlignment="1" applyProtection="1">
      <alignment horizontal="left" vertical="center" wrapText="1" indent="1"/>
    </xf>
    <xf numFmtId="0" fontId="7" fillId="0" borderId="5" xfId="52" applyFont="1" applyFill="1" applyBorder="1" applyAlignment="1" applyProtection="1">
      <alignment vertical="center" wrapText="1"/>
    </xf>
    <xf numFmtId="0" fontId="7" fillId="10" borderId="8" xfId="52" applyFont="1" applyFill="1" applyBorder="1" applyAlignment="1" applyProtection="1">
      <alignment vertical="center" wrapText="1"/>
    </xf>
    <xf numFmtId="0" fontId="47" fillId="10" borderId="9" xfId="52" applyFont="1" applyFill="1" applyBorder="1" applyAlignment="1" applyProtection="1">
      <alignment vertical="center" wrapText="1"/>
    </xf>
    <xf numFmtId="49" fontId="7" fillId="0" borderId="5" xfId="5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0" fillId="0" borderId="0" xfId="43" applyNumberFormat="1" applyFont="1" applyFill="1" applyBorder="1" applyAlignment="1" applyProtection="1">
      <alignment horizontal="center" vertical="center" wrapText="1"/>
    </xf>
    <xf numFmtId="0" fontId="70" fillId="0" borderId="0" xfId="5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Border="1" applyAlignment="1">
      <alignment horizontal="center" vertical="center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2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3" xfId="52" applyNumberFormat="1" applyFont="1" applyFill="1" applyBorder="1" applyAlignment="1" applyProtection="1">
      <alignment horizontal="center" vertical="center" wrapText="1"/>
    </xf>
    <xf numFmtId="0" fontId="7" fillId="0" borderId="13" xfId="43" applyFont="1" applyFill="1" applyBorder="1" applyAlignment="1" applyProtection="1">
      <alignment horizontal="left" vertical="center" wrapText="1" indent="2"/>
    </xf>
    <xf numFmtId="0" fontId="7" fillId="0" borderId="13" xfId="50" applyNumberFormat="1" applyFont="1" applyFill="1" applyBorder="1" applyAlignment="1" applyProtection="1">
      <alignment horizontal="left" vertical="center" wrapText="1"/>
    </xf>
    <xf numFmtId="49" fontId="7" fillId="0" borderId="13" xfId="52" applyNumberFormat="1" applyFont="1" applyFill="1" applyBorder="1" applyAlignment="1" applyProtection="1">
      <alignment vertical="center" wrapText="1"/>
    </xf>
    <xf numFmtId="49" fontId="7" fillId="0" borderId="0" xfId="52" applyNumberFormat="1" applyFont="1" applyFill="1" applyBorder="1" applyAlignment="1" applyProtection="1">
      <alignment horizontal="center" vertical="center" wrapText="1"/>
    </xf>
    <xf numFmtId="49" fontId="7" fillId="0" borderId="0" xfId="52" applyNumberFormat="1" applyFont="1" applyFill="1" applyBorder="1" applyAlignment="1" applyProtection="1">
      <alignment vertical="center" wrapText="1"/>
    </xf>
    <xf numFmtId="0" fontId="7" fillId="0" borderId="5" xfId="52" applyNumberFormat="1" applyFont="1" applyFill="1" applyBorder="1" applyAlignment="1" applyProtection="1">
      <alignment horizontal="left" vertical="top" wrapText="1"/>
    </xf>
    <xf numFmtId="49" fontId="70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19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7" fillId="7" borderId="7" xfId="50" applyNumberFormat="1" applyFont="1" applyFill="1" applyBorder="1" applyAlignment="1" applyProtection="1">
      <alignment horizontal="left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8">
      <alignment vertical="top"/>
    </xf>
    <xf numFmtId="14" fontId="72" fillId="0" borderId="0" xfId="49" applyNumberFormat="1" applyFont="1" applyFill="1" applyBorder="1" applyAlignment="1" applyProtection="1">
      <alignment horizontal="center" vertical="center" wrapText="1"/>
    </xf>
    <xf numFmtId="0" fontId="72" fillId="0" borderId="0" xfId="49" applyFont="1" applyFill="1" applyAlignment="1" applyProtection="1">
      <alignment horizontal="left" vertical="center" wrapText="1"/>
    </xf>
    <xf numFmtId="0" fontId="50" fillId="0" borderId="0" xfId="49" applyFont="1" applyFill="1" applyAlignment="1" applyProtection="1">
      <alignment vertical="center"/>
    </xf>
    <xf numFmtId="0" fontId="72" fillId="0" borderId="0" xfId="49" applyNumberFormat="1" applyFont="1" applyFill="1" applyBorder="1" applyAlignment="1" applyProtection="1">
      <alignment horizontal="center" vertical="center" wrapText="1"/>
    </xf>
    <xf numFmtId="0" fontId="73" fillId="0" borderId="0" xfId="49" applyFont="1" applyFill="1" applyBorder="1" applyAlignment="1" applyProtection="1">
      <alignment horizontal="right" vertical="center" wrapText="1" indent="1"/>
    </xf>
    <xf numFmtId="0" fontId="73" fillId="0" borderId="26" xfId="50" applyNumberFormat="1" applyFont="1" applyFill="1" applyBorder="1" applyAlignment="1" applyProtection="1">
      <alignment horizontal="center" vertical="center" wrapText="1"/>
    </xf>
    <xf numFmtId="0" fontId="73" fillId="0" borderId="0" xfId="49" applyFont="1" applyFill="1" applyBorder="1" applyAlignment="1" applyProtection="1">
      <alignment horizontal="center" vertical="center" wrapText="1"/>
    </xf>
    <xf numFmtId="0" fontId="73" fillId="0" borderId="0" xfId="49" applyFont="1" applyFill="1" applyAlignment="1" applyProtection="1">
      <alignment vertical="center" wrapText="1"/>
    </xf>
    <xf numFmtId="0" fontId="50" fillId="0" borderId="0" xfId="49" applyFont="1" applyAlignment="1" applyProtection="1">
      <alignment horizontal="center" vertical="center" wrapText="1"/>
    </xf>
    <xf numFmtId="0" fontId="73" fillId="0" borderId="0" xfId="49" applyFont="1" applyAlignment="1" applyProtection="1">
      <alignment vertical="center" wrapText="1"/>
    </xf>
    <xf numFmtId="0" fontId="74" fillId="0" borderId="0" xfId="49" applyFont="1" applyFill="1" applyAlignment="1" applyProtection="1">
      <alignment vertical="center" wrapText="1"/>
    </xf>
    <xf numFmtId="0" fontId="73" fillId="0" borderId="0" xfId="49" applyNumberFormat="1" applyFont="1" applyFill="1" applyBorder="1" applyAlignment="1" applyProtection="1">
      <alignment horizontal="center" vertical="center" wrapText="1"/>
    </xf>
    <xf numFmtId="0" fontId="50" fillId="0" borderId="0" xfId="49" applyFont="1" applyFill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right" vertical="center" wrapText="1" indent="1"/>
    </xf>
    <xf numFmtId="0" fontId="12" fillId="0" borderId="0" xfId="49" applyFont="1" applyFill="1" applyAlignment="1" applyProtection="1">
      <alignment horizontal="left" vertical="center" wrapText="1"/>
    </xf>
    <xf numFmtId="0" fontId="22" fillId="0" borderId="0" xfId="49" applyFont="1" applyFill="1" applyAlignment="1" applyProtection="1">
      <alignment vertical="center" wrapText="1"/>
    </xf>
    <xf numFmtId="0" fontId="7" fillId="0" borderId="0" xfId="49" applyFont="1" applyFill="1" applyAlignment="1" applyProtection="1">
      <alignment vertical="center" wrapText="1"/>
    </xf>
    <xf numFmtId="0" fontId="7" fillId="0" borderId="0" xfId="49" applyFont="1" applyFill="1" applyBorder="1" applyAlignment="1" applyProtection="1">
      <alignment horizontal="right" vertical="center" wrapText="1" indent="1"/>
    </xf>
    <xf numFmtId="14" fontId="12" fillId="0" borderId="0" xfId="49" applyNumberFormat="1" applyFont="1" applyFill="1" applyBorder="1" applyAlignment="1" applyProtection="1">
      <alignment horizontal="center" vertical="center" wrapText="1"/>
    </xf>
    <xf numFmtId="0" fontId="12" fillId="0" borderId="0" xfId="49" applyNumberFormat="1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 wrapText="1"/>
    </xf>
    <xf numFmtId="0" fontId="43" fillId="0" borderId="0" xfId="49" applyFont="1" applyFill="1" applyAlignment="1" applyProtection="1">
      <alignment vertical="center" wrapText="1"/>
    </xf>
    <xf numFmtId="0" fontId="7" fillId="0" borderId="0" xfId="52" applyFont="1" applyFill="1" applyBorder="1" applyAlignment="1" applyProtection="1">
      <alignment horizontal="center" vertical="center" wrapText="1"/>
    </xf>
    <xf numFmtId="0" fontId="7" fillId="0" borderId="5" xfId="52" applyFont="1" applyFill="1" applyBorder="1" applyAlignment="1" applyProtection="1">
      <alignment horizontal="center" vertical="center" wrapText="1"/>
    </xf>
    <xf numFmtId="0" fontId="7" fillId="0" borderId="10" xfId="52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76" fillId="0" borderId="0" xfId="39" applyNumberFormat="1" applyFont="1" applyAlignment="1" applyProtection="1">
      <alignment vertical="center"/>
    </xf>
    <xf numFmtId="0" fontId="73" fillId="0" borderId="0" xfId="43" applyNumberFormat="1" applyFont="1" applyFill="1" applyBorder="1" applyAlignment="1" applyProtection="1">
      <alignment vertical="center" wrapText="1"/>
    </xf>
    <xf numFmtId="0" fontId="73" fillId="0" borderId="0" xfId="43" applyFont="1" applyFill="1" applyBorder="1" applyAlignment="1" applyProtection="1">
      <alignment vertical="center" wrapText="1"/>
    </xf>
    <xf numFmtId="49" fontId="73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39" applyNumberFormat="1" applyFont="1" applyAlignment="1" applyProtection="1">
      <alignment vertical="center"/>
    </xf>
    <xf numFmtId="0" fontId="7" fillId="0" borderId="0" xfId="52" applyFont="1" applyFill="1" applyAlignment="1" applyProtection="1">
      <alignment horizontal="left" vertical="center" wrapText="1"/>
    </xf>
    <xf numFmtId="49" fontId="50" fillId="0" borderId="0" xfId="52" applyNumberFormat="1" applyFont="1" applyFill="1" applyAlignment="1" applyProtection="1">
      <alignment horizontal="center" vertical="center" wrapText="1"/>
    </xf>
    <xf numFmtId="0" fontId="73" fillId="0" borderId="0" xfId="52" applyFont="1" applyFill="1" applyBorder="1" applyAlignment="1" applyProtection="1">
      <alignment vertical="center" wrapText="1"/>
    </xf>
    <xf numFmtId="0" fontId="73" fillId="0" borderId="0" xfId="52" applyFont="1" applyFill="1" applyAlignment="1" applyProtection="1">
      <alignment vertical="center" wrapText="1"/>
    </xf>
    <xf numFmtId="0" fontId="72" fillId="0" borderId="0" xfId="52" applyFont="1" applyFill="1" applyAlignment="1" applyProtection="1">
      <alignment vertical="center" wrapText="1"/>
    </xf>
    <xf numFmtId="49" fontId="12" fillId="0" borderId="0" xfId="52" applyNumberFormat="1" applyFont="1" applyFill="1" applyAlignment="1" applyProtection="1">
      <alignment horizontal="center" vertical="center" wrapText="1"/>
    </xf>
    <xf numFmtId="0" fontId="12" fillId="0" borderId="0" xfId="52" applyNumberFormat="1" applyFont="1" applyFill="1" applyAlignment="1" applyProtection="1">
      <alignment vertical="center" wrapText="1"/>
    </xf>
    <xf numFmtId="0" fontId="7" fillId="0" borderId="0" xfId="54" applyFont="1" applyFill="1" applyBorder="1" applyAlignment="1" applyProtection="1">
      <alignment horizontal="center" vertical="center" wrapText="1"/>
    </xf>
    <xf numFmtId="0" fontId="9" fillId="0" borderId="0" xfId="52" applyFont="1" applyFill="1" applyBorder="1" applyAlignment="1" applyProtection="1">
      <alignment horizontal="center" vertical="center" wrapText="1"/>
    </xf>
    <xf numFmtId="0" fontId="7" fillId="0" borderId="28" xfId="52" applyFont="1" applyFill="1" applyBorder="1" applyAlignment="1" applyProtection="1">
      <alignment horizontal="center" vertical="center" wrapText="1"/>
    </xf>
    <xf numFmtId="49" fontId="12" fillId="0" borderId="0" xfId="52" applyNumberFormat="1" applyFont="1" applyFill="1" applyBorder="1" applyAlignment="1" applyProtection="1">
      <alignment horizontal="center" vertical="center" wrapText="1"/>
    </xf>
    <xf numFmtId="4" fontId="7" fillId="0" borderId="0" xfId="52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2" applyNumberFormat="1" applyFont="1" applyFill="1" applyBorder="1" applyAlignment="1" applyProtection="1">
      <alignment vertical="center" wrapText="1"/>
    </xf>
    <xf numFmtId="49" fontId="72" fillId="0" borderId="0" xfId="52" applyNumberFormat="1" applyFont="1" applyFill="1" applyAlignment="1" applyProtection="1">
      <alignment horizontal="center" vertical="center" wrapText="1"/>
    </xf>
    <xf numFmtId="49" fontId="50" fillId="0" borderId="0" xfId="52" applyNumberFormat="1" applyFont="1" applyFill="1" applyBorder="1" applyAlignment="1" applyProtection="1">
      <alignment horizontal="center" vertical="center" wrapText="1"/>
    </xf>
    <xf numFmtId="49" fontId="73" fillId="0" borderId="0" xfId="52" applyNumberFormat="1" applyFont="1" applyFill="1" applyBorder="1" applyAlignment="1" applyProtection="1">
      <alignment horizontal="center" vertical="center" wrapText="1"/>
    </xf>
    <xf numFmtId="0" fontId="72" fillId="0" borderId="0" xfId="52" applyNumberFormat="1" applyFont="1" applyFill="1" applyAlignment="1" applyProtection="1">
      <alignment vertical="center" wrapText="1"/>
    </xf>
    <xf numFmtId="49" fontId="36" fillId="10" borderId="7" xfId="99" applyFont="1" applyFill="1" applyBorder="1" applyAlignment="1" applyProtection="1">
      <alignment horizontal="right" vertical="center"/>
    </xf>
    <xf numFmtId="49" fontId="36" fillId="10" borderId="9" xfId="99" applyFont="1" applyFill="1" applyBorder="1" applyAlignment="1" applyProtection="1">
      <alignment horizontal="right" vertical="center"/>
    </xf>
    <xf numFmtId="0" fontId="7" fillId="0" borderId="0" xfId="52" applyFont="1" applyFill="1" applyAlignment="1" applyProtection="1">
      <alignment horizontal="right" vertical="center" wrapText="1"/>
    </xf>
    <xf numFmtId="0" fontId="0" fillId="0" borderId="0" xfId="52" applyFont="1" applyFill="1" applyAlignment="1" applyProtection="1">
      <alignment vertical="center"/>
    </xf>
    <xf numFmtId="0" fontId="10" fillId="0" borderId="0" xfId="52" applyFont="1" applyFill="1" applyAlignment="1" applyProtection="1">
      <alignment horizontal="right" vertical="top" wrapText="1"/>
    </xf>
    <xf numFmtId="0" fontId="7" fillId="0" borderId="0" xfId="109" applyFont="1" applyFill="1" applyProtection="1"/>
    <xf numFmtId="49" fontId="26" fillId="0" borderId="40" xfId="32" applyNumberFormat="1" applyFont="1" applyFill="1" applyBorder="1" applyAlignment="1" applyProtection="1">
      <alignment horizontal="center" vertical="center" wrapText="1"/>
    </xf>
    <xf numFmtId="0" fontId="7" fillId="0" borderId="0" xfId="109" applyNumberFormat="1" applyFont="1" applyFill="1" applyBorder="1" applyAlignment="1" applyProtection="1">
      <alignment horizontal="center" wrapText="1"/>
    </xf>
    <xf numFmtId="49" fontId="7" fillId="0" borderId="28" xfId="52" applyNumberFormat="1" applyFont="1" applyFill="1" applyBorder="1" applyAlignment="1" applyProtection="1">
      <alignment horizontal="center" vertical="center" wrapText="1"/>
    </xf>
    <xf numFmtId="0" fontId="7" fillId="0" borderId="28" xfId="52" applyFont="1" applyFill="1" applyBorder="1" applyAlignment="1" applyProtection="1">
      <alignment horizontal="left" vertical="center" wrapText="1"/>
    </xf>
    <xf numFmtId="49" fontId="7" fillId="11" borderId="28" xfId="50" applyNumberFormat="1" applyFont="1" applyFill="1" applyBorder="1" applyAlignment="1" applyProtection="1">
      <alignment horizontal="left" vertical="center" wrapText="1"/>
    </xf>
    <xf numFmtId="4" fontId="7" fillId="7" borderId="28" xfId="52" applyNumberFormat="1" applyFont="1" applyFill="1" applyBorder="1" applyAlignment="1" applyProtection="1">
      <alignment horizontal="right" vertical="center" wrapText="1"/>
    </xf>
    <xf numFmtId="0" fontId="47" fillId="0" borderId="0" xfId="109" applyNumberFormat="1" applyFont="1" applyFill="1" applyBorder="1" applyAlignment="1" applyProtection="1">
      <alignment horizontal="center" wrapText="1"/>
    </xf>
    <xf numFmtId="0" fontId="7" fillId="0" borderId="42" xfId="52" applyNumberFormat="1" applyFont="1" applyFill="1" applyBorder="1" applyAlignment="1" applyProtection="1">
      <alignment horizontal="center" vertical="center" wrapText="1"/>
    </xf>
    <xf numFmtId="0" fontId="7" fillId="0" borderId="42" xfId="52" applyFont="1" applyFill="1" applyBorder="1" applyAlignment="1" applyProtection="1">
      <alignment horizontal="center" vertical="center" wrapText="1"/>
    </xf>
    <xf numFmtId="49" fontId="77" fillId="10" borderId="45" xfId="38" applyFont="1" applyFill="1" applyBorder="1" applyAlignment="1" applyProtection="1">
      <alignment horizontal="left" vertical="center"/>
    </xf>
    <xf numFmtId="49" fontId="36" fillId="10" borderId="47" xfId="38" applyFont="1" applyFill="1" applyBorder="1" applyAlignment="1" applyProtection="1">
      <alignment horizontal="left" vertical="center" indent="2"/>
    </xf>
    <xf numFmtId="49" fontId="36" fillId="10" borderId="46" xfId="38" applyFont="1" applyFill="1" applyBorder="1" applyAlignment="1" applyProtection="1">
      <alignment horizontal="left" vertical="center" indent="1"/>
    </xf>
    <xf numFmtId="49" fontId="36" fillId="10" borderId="46" xfId="38" applyFont="1" applyFill="1" applyBorder="1" applyAlignment="1" applyProtection="1">
      <alignment horizontal="left" vertical="center"/>
    </xf>
    <xf numFmtId="49" fontId="7" fillId="0" borderId="44" xfId="52" applyNumberFormat="1" applyFont="1" applyFill="1" applyBorder="1" applyAlignment="1" applyProtection="1">
      <alignment horizontal="center" vertical="center" wrapText="1"/>
    </xf>
    <xf numFmtId="0" fontId="7" fillId="0" borderId="44" xfId="52" applyFont="1" applyFill="1" applyBorder="1" applyAlignment="1" applyProtection="1">
      <alignment horizontal="center" vertical="center" wrapText="1"/>
    </xf>
    <xf numFmtId="4" fontId="7" fillId="7" borderId="44" xfId="52" applyNumberFormat="1" applyFont="1" applyFill="1" applyBorder="1" applyAlignment="1" applyProtection="1">
      <alignment horizontal="right" vertical="center" wrapText="1"/>
    </xf>
    <xf numFmtId="0" fontId="7" fillId="0" borderId="28" xfId="52" applyNumberFormat="1" applyFont="1" applyFill="1" applyBorder="1" applyAlignment="1" applyProtection="1">
      <alignment horizontal="center" vertical="center" wrapText="1"/>
    </xf>
    <xf numFmtId="49" fontId="77" fillId="10" borderId="50" xfId="38" applyFont="1" applyFill="1" applyBorder="1" applyAlignment="1" applyProtection="1">
      <alignment horizontal="left" vertical="center" indent="1"/>
    </xf>
    <xf numFmtId="49" fontId="77" fillId="10" borderId="45" xfId="38" applyFont="1" applyFill="1" applyBorder="1" applyAlignment="1" applyProtection="1">
      <alignment horizontal="left" vertical="center" indent="1"/>
    </xf>
    <xf numFmtId="0" fontId="47" fillId="0" borderId="0" xfId="109" applyNumberFormat="1" applyFont="1" applyFill="1" applyBorder="1" applyAlignment="1" applyProtection="1"/>
    <xf numFmtId="0" fontId="47" fillId="0" borderId="0" xfId="52" applyNumberFormat="1" applyFont="1" applyFill="1" applyAlignment="1" applyProtection="1">
      <alignment horizontal="center" vertical="center" wrapText="1"/>
    </xf>
    <xf numFmtId="0" fontId="7" fillId="0" borderId="28" xfId="52" applyFont="1" applyFill="1" applyBorder="1" applyAlignment="1" applyProtection="1">
      <alignment horizontal="left" vertical="center" wrapText="1" indent="1"/>
    </xf>
    <xf numFmtId="0" fontId="7" fillId="0" borderId="28" xfId="52" applyFont="1" applyFill="1" applyBorder="1" applyAlignment="1" applyProtection="1">
      <alignment horizontal="left" vertical="center" wrapText="1" indent="2"/>
    </xf>
    <xf numFmtId="0" fontId="48" fillId="0" borderId="0" xfId="109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10" fillId="0" borderId="0" xfId="52" applyFont="1" applyFill="1" applyAlignment="1" applyProtection="1">
      <alignment vertical="top"/>
    </xf>
    <xf numFmtId="49" fontId="12" fillId="0" borderId="0" xfId="99" applyFont="1" applyFill="1" applyBorder="1" applyProtection="1">
      <alignment vertical="top"/>
    </xf>
    <xf numFmtId="49" fontId="0" fillId="0" borderId="0" xfId="99" applyFont="1" applyFill="1" applyBorder="1" applyProtection="1">
      <alignment vertical="top"/>
    </xf>
    <xf numFmtId="49" fontId="26" fillId="0" borderId="0" xfId="99" applyFont="1" applyFill="1" applyBorder="1" applyAlignment="1" applyProtection="1">
      <alignment horizontal="center" vertical="center"/>
    </xf>
    <xf numFmtId="49" fontId="44" fillId="0" borderId="0" xfId="99" applyFont="1" applyFill="1" applyBorder="1" applyProtection="1">
      <alignment vertical="top"/>
    </xf>
    <xf numFmtId="0" fontId="80" fillId="0" borderId="0" xfId="52" applyFont="1" applyFill="1" applyAlignment="1" applyProtection="1">
      <alignment vertical="center" wrapText="1"/>
    </xf>
    <xf numFmtId="0" fontId="7" fillId="7" borderId="5" xfId="52" applyNumberFormat="1" applyFont="1" applyFill="1" applyBorder="1" applyAlignment="1" applyProtection="1">
      <alignment horizontal="right" vertical="center" wrapText="1"/>
    </xf>
    <xf numFmtId="49" fontId="7" fillId="0" borderId="41" xfId="52" applyNumberFormat="1" applyFont="1" applyFill="1" applyBorder="1" applyAlignment="1" applyProtection="1">
      <alignment horizontal="center" vertical="center" wrapText="1"/>
    </xf>
    <xf numFmtId="0" fontId="7" fillId="0" borderId="10" xfId="52" applyFont="1" applyFill="1" applyBorder="1" applyAlignment="1" applyProtection="1">
      <alignment vertical="top" wrapText="1"/>
    </xf>
    <xf numFmtId="0" fontId="7" fillId="0" borderId="10" xfId="52" applyFont="1" applyFill="1" applyBorder="1" applyAlignment="1" applyProtection="1">
      <alignment vertical="center" wrapText="1"/>
    </xf>
    <xf numFmtId="0" fontId="7" fillId="0" borderId="16" xfId="52" applyFont="1" applyFill="1" applyBorder="1" applyAlignment="1" applyProtection="1">
      <alignment vertical="center" wrapText="1"/>
    </xf>
    <xf numFmtId="49" fontId="7" fillId="9" borderId="5" xfId="52" applyNumberFormat="1" applyFont="1" applyFill="1" applyBorder="1" applyAlignment="1" applyProtection="1">
      <alignment vertical="center" wrapText="1"/>
      <protection locked="0"/>
    </xf>
    <xf numFmtId="49" fontId="7" fillId="10" borderId="7" xfId="52" applyNumberFormat="1" applyFont="1" applyFill="1" applyBorder="1" applyAlignment="1" applyProtection="1">
      <alignment vertical="center" wrapText="1"/>
    </xf>
    <xf numFmtId="4" fontId="7" fillId="7" borderId="10" xfId="52" applyNumberFormat="1" applyFont="1" applyFill="1" applyBorder="1" applyAlignment="1" applyProtection="1">
      <alignment horizontal="right" vertical="center" wrapText="1"/>
    </xf>
    <xf numFmtId="0" fontId="64" fillId="0" borderId="0" xfId="52" applyFont="1" applyFill="1" applyAlignment="1" applyProtection="1">
      <alignment vertical="center" wrapText="1"/>
    </xf>
    <xf numFmtId="49" fontId="26" fillId="0" borderId="19" xfId="32" applyNumberFormat="1" applyFont="1" applyFill="1" applyBorder="1" applyAlignment="1" applyProtection="1">
      <alignment horizontal="center" vertical="center" wrapText="1"/>
    </xf>
    <xf numFmtId="0" fontId="26" fillId="0" borderId="19" xfId="32" applyNumberFormat="1" applyFont="1" applyFill="1" applyBorder="1" applyAlignment="1" applyProtection="1">
      <alignment horizontal="center" vertical="center" wrapText="1"/>
    </xf>
    <xf numFmtId="0" fontId="81" fillId="0" borderId="0" xfId="52" applyFont="1" applyFill="1" applyAlignment="1" applyProtection="1">
      <alignment vertical="center" wrapText="1"/>
    </xf>
    <xf numFmtId="0" fontId="81" fillId="0" borderId="0" xfId="52" applyFont="1" applyFill="1" applyBorder="1" applyAlignment="1" applyProtection="1">
      <alignment vertical="center" wrapText="1"/>
    </xf>
    <xf numFmtId="49" fontId="7" fillId="11" borderId="5" xfId="50" applyNumberFormat="1" applyFont="1" applyFill="1" applyBorder="1" applyAlignment="1" applyProtection="1">
      <alignment horizontal="left" vertical="center" wrapText="1"/>
    </xf>
    <xf numFmtId="49" fontId="0" fillId="0" borderId="5" xfId="116" applyFont="1" applyFill="1" applyBorder="1" applyAlignment="1" applyProtection="1">
      <alignment horizontal="center" vertical="center"/>
    </xf>
    <xf numFmtId="49" fontId="0" fillId="0" borderId="0" xfId="114" applyFont="1" applyFill="1" applyProtection="1">
      <alignment vertical="top"/>
    </xf>
    <xf numFmtId="49" fontId="0" fillId="8" borderId="0" xfId="114" applyFont="1" applyFill="1" applyProtection="1">
      <alignment vertical="top"/>
    </xf>
    <xf numFmtId="49" fontId="47" fillId="8" borderId="0" xfId="114" applyFont="1" applyFill="1" applyProtection="1">
      <alignment vertical="top"/>
    </xf>
    <xf numFmtId="49" fontId="50" fillId="8" borderId="0" xfId="114" applyFont="1" applyFill="1" applyProtection="1">
      <alignment vertical="top"/>
    </xf>
    <xf numFmtId="49" fontId="50" fillId="0" borderId="0" xfId="114" applyFont="1" applyFill="1" applyProtection="1">
      <alignment vertical="top"/>
    </xf>
    <xf numFmtId="49" fontId="47" fillId="0" borderId="0" xfId="114" applyFont="1" applyFill="1" applyProtection="1">
      <alignment vertical="top"/>
    </xf>
    <xf numFmtId="49" fontId="47" fillId="0" borderId="0" xfId="114" applyFont="1" applyFill="1" applyAlignment="1" applyProtection="1">
      <alignment vertical="top"/>
    </xf>
    <xf numFmtId="0" fontId="47" fillId="0" borderId="0" xfId="114" applyNumberFormat="1" applyFont="1" applyFill="1" applyProtection="1">
      <alignment vertical="top"/>
    </xf>
    <xf numFmtId="0" fontId="51" fillId="0" borderId="0" xfId="114" applyNumberFormat="1" applyFont="1" applyFill="1" applyProtection="1">
      <alignment vertical="top"/>
    </xf>
    <xf numFmtId="49" fontId="47" fillId="0" borderId="0" xfId="114" applyFont="1" applyFill="1">
      <alignment vertical="top"/>
    </xf>
    <xf numFmtId="49" fontId="50" fillId="0" borderId="0" xfId="114" applyFont="1" applyFill="1">
      <alignment vertical="top"/>
    </xf>
    <xf numFmtId="0" fontId="82" fillId="0" borderId="0" xfId="114" applyNumberFormat="1" applyFont="1" applyFill="1">
      <alignment vertical="top"/>
    </xf>
    <xf numFmtId="0" fontId="7" fillId="0" borderId="0" xfId="52" applyFont="1" applyFill="1" applyAlignment="1" applyProtection="1">
      <alignment vertical="center" wrapText="1"/>
    </xf>
    <xf numFmtId="0" fontId="0" fillId="0" borderId="0" xfId="52" applyFont="1" applyFill="1" applyAlignment="1" applyProtection="1">
      <alignment vertical="center" wrapText="1"/>
    </xf>
    <xf numFmtId="0" fontId="7" fillId="0" borderId="0" xfId="52" applyFont="1" applyFill="1" applyBorder="1" applyAlignment="1" applyProtection="1">
      <alignment vertical="center" wrapText="1"/>
    </xf>
    <xf numFmtId="0" fontId="7" fillId="0" borderId="5" xfId="52" applyFont="1" applyFill="1" applyBorder="1" applyAlignment="1" applyProtection="1">
      <alignment horizontal="center" vertical="center" wrapText="1"/>
    </xf>
    <xf numFmtId="0" fontId="47" fillId="0" borderId="0" xfId="52" applyFont="1" applyFill="1" applyAlignment="1" applyProtection="1">
      <alignment vertical="center" wrapText="1"/>
    </xf>
    <xf numFmtId="49" fontId="47" fillId="0" borderId="0" xfId="52" applyNumberFormat="1" applyFont="1" applyFill="1" applyAlignment="1" applyProtection="1">
      <alignment horizontal="center" vertical="center" wrapText="1"/>
    </xf>
    <xf numFmtId="0" fontId="7" fillId="0" borderId="0" xfId="109" applyNumberFormat="1" applyFont="1" applyFill="1" applyBorder="1" applyAlignment="1" applyProtection="1">
      <alignment horizontal="center" wrapText="1"/>
    </xf>
    <xf numFmtId="49" fontId="7" fillId="0" borderId="28" xfId="52" applyNumberFormat="1" applyFont="1" applyFill="1" applyBorder="1" applyAlignment="1" applyProtection="1">
      <alignment horizontal="center" vertical="center" wrapText="1"/>
    </xf>
    <xf numFmtId="0" fontId="7" fillId="0" borderId="28" xfId="52" applyFont="1" applyFill="1" applyBorder="1" applyAlignment="1" applyProtection="1">
      <alignment horizontal="center" vertical="center" wrapText="1"/>
    </xf>
    <xf numFmtId="0" fontId="7" fillId="0" borderId="28" xfId="52" applyFont="1" applyFill="1" applyBorder="1" applyAlignment="1" applyProtection="1">
      <alignment horizontal="left" vertical="center" wrapText="1" indent="1"/>
    </xf>
    <xf numFmtId="0" fontId="50" fillId="0" borderId="0" xfId="52" applyFont="1" applyFill="1" applyAlignment="1" applyProtection="1">
      <alignment vertical="center" wrapText="1"/>
    </xf>
    <xf numFmtId="0" fontId="50" fillId="0" borderId="0" xfId="52" applyNumberFormat="1" applyFont="1" applyFill="1" applyAlignment="1" applyProtection="1">
      <alignment vertical="center" wrapText="1"/>
    </xf>
    <xf numFmtId="4" fontId="7" fillId="9" borderId="28" xfId="52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2" applyNumberFormat="1" applyFont="1" applyFill="1" applyBorder="1" applyAlignment="1" applyProtection="1">
      <alignment horizontal="center" vertical="center" wrapText="1"/>
    </xf>
    <xf numFmtId="0" fontId="81" fillId="0" borderId="0" xfId="109" applyFont="1"/>
    <xf numFmtId="0" fontId="80" fillId="0" borderId="0" xfId="109" applyFont="1"/>
    <xf numFmtId="0" fontId="83" fillId="0" borderId="0" xfId="109" applyNumberFormat="1" applyFont="1" applyFill="1" applyBorder="1" applyAlignment="1" applyProtection="1">
      <alignment horizontal="right" vertical="top"/>
    </xf>
    <xf numFmtId="0" fontId="69" fillId="0" borderId="0" xfId="52" applyFont="1" applyFill="1" applyAlignment="1" applyProtection="1">
      <alignment vertical="center" wrapText="1"/>
    </xf>
    <xf numFmtId="1" fontId="7" fillId="9" borderId="7" xfId="52" applyNumberFormat="1" applyFont="1" applyFill="1" applyBorder="1" applyAlignment="1" applyProtection="1">
      <alignment horizontal="left" vertical="center" wrapText="1" indent="1"/>
      <protection locked="0"/>
    </xf>
    <xf numFmtId="49" fontId="36" fillId="10" borderId="48" xfId="38" applyFont="1" applyFill="1" applyBorder="1" applyAlignment="1" applyProtection="1">
      <alignment horizontal="left" vertical="center"/>
    </xf>
    <xf numFmtId="49" fontId="36" fillId="10" borderId="48" xfId="38" applyFont="1" applyFill="1" applyBorder="1" applyAlignment="1" applyProtection="1">
      <alignment horizontal="left" vertical="center" indent="1"/>
    </xf>
    <xf numFmtId="49" fontId="77" fillId="10" borderId="51" xfId="38" applyFont="1" applyFill="1" applyBorder="1" applyAlignment="1" applyProtection="1">
      <alignment horizontal="left" vertical="center" indent="1"/>
    </xf>
    <xf numFmtId="49" fontId="36" fillId="10" borderId="47" xfId="38" applyFont="1" applyFill="1" applyBorder="1" applyAlignment="1" applyProtection="1">
      <alignment horizontal="left" vertical="center"/>
    </xf>
    <xf numFmtId="49" fontId="36" fillId="10" borderId="47" xfId="38" applyFont="1" applyFill="1" applyBorder="1" applyAlignment="1" applyProtection="1">
      <alignment horizontal="left" vertical="center" indent="1"/>
    </xf>
    <xf numFmtId="49" fontId="79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0" fillId="8" borderId="0" xfId="52" applyFont="1" applyFill="1" applyAlignment="1" applyProtection="1">
      <alignment horizontal="center" vertical="center" wrapText="1"/>
    </xf>
    <xf numFmtId="0" fontId="7" fillId="0" borderId="5" xfId="48" applyFont="1" applyFill="1" applyBorder="1" applyAlignment="1" applyProtection="1">
      <alignment vertical="center" wrapText="1"/>
    </xf>
    <xf numFmtId="0" fontId="7" fillId="0" borderId="5" xfId="52" applyFont="1" applyFill="1" applyBorder="1" applyAlignment="1" applyProtection="1">
      <alignment horizontal="center" vertical="center" wrapText="1"/>
    </xf>
    <xf numFmtId="0" fontId="7" fillId="0" borderId="5" xfId="52" applyFont="1" applyFill="1" applyBorder="1" applyAlignment="1" applyProtection="1">
      <alignment horizontal="left" vertical="center" wrapText="1"/>
    </xf>
    <xf numFmtId="0" fontId="7" fillId="0" borderId="5" xfId="52" applyFont="1" applyFill="1" applyBorder="1" applyAlignment="1" applyProtection="1">
      <alignment horizontal="left" vertical="center" wrapText="1" indent="1"/>
    </xf>
    <xf numFmtId="0" fontId="7" fillId="0" borderId="5" xfId="52" applyFont="1" applyFill="1" applyBorder="1" applyAlignment="1" applyProtection="1">
      <alignment horizontal="left" vertical="center" wrapText="1" indent="2"/>
    </xf>
    <xf numFmtId="49" fontId="77" fillId="10" borderId="50" xfId="38" applyFont="1" applyFill="1" applyBorder="1" applyAlignment="1" applyProtection="1">
      <alignment horizontal="left" vertical="center" indent="1"/>
    </xf>
    <xf numFmtId="0" fontId="7" fillId="0" borderId="28" xfId="52" applyFont="1" applyFill="1" applyBorder="1" applyAlignment="1" applyProtection="1">
      <alignment horizontal="center" vertical="center" wrapText="1"/>
    </xf>
    <xf numFmtId="0" fontId="7" fillId="0" borderId="28" xfId="52" applyFont="1" applyFill="1" applyBorder="1" applyAlignment="1" applyProtection="1">
      <alignment horizontal="left" vertical="center" wrapText="1" indent="2"/>
    </xf>
    <xf numFmtId="0" fontId="47" fillId="0" borderId="49" xfId="109" applyNumberFormat="1" applyFont="1" applyFill="1" applyBorder="1" applyAlignment="1" applyProtection="1"/>
    <xf numFmtId="49" fontId="7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2" applyNumberFormat="1" applyFont="1" applyFill="1" applyBorder="1" applyAlignment="1" applyProtection="1">
      <alignment horizontal="right" vertical="center" wrapText="1"/>
      <protection locked="0"/>
    </xf>
    <xf numFmtId="49" fontId="7" fillId="9" borderId="7" xfId="52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2" applyNumberFormat="1" applyFont="1" applyFill="1" applyBorder="1" applyAlignment="1" applyProtection="1">
      <alignment vertical="center" wrapText="1"/>
    </xf>
    <xf numFmtId="0" fontId="7" fillId="0" borderId="5" xfId="52" applyFont="1" applyFill="1" applyBorder="1" applyAlignment="1" applyProtection="1">
      <alignment horizontal="center" vertical="center" wrapText="1"/>
    </xf>
    <xf numFmtId="49" fontId="7" fillId="0" borderId="5" xfId="52" applyNumberFormat="1" applyFont="1" applyFill="1" applyBorder="1" applyAlignment="1" applyProtection="1">
      <alignment horizontal="center" vertical="center" wrapText="1"/>
    </xf>
    <xf numFmtId="49" fontId="47" fillId="0" borderId="0" xfId="52" applyNumberFormat="1" applyFont="1" applyFill="1" applyAlignment="1" applyProtection="1">
      <alignment horizontal="center" vertical="center" wrapText="1"/>
    </xf>
    <xf numFmtId="49" fontId="7" fillId="0" borderId="0" xfId="52" applyNumberFormat="1" applyFont="1" applyFill="1" applyBorder="1" applyAlignment="1" applyProtection="1">
      <alignment horizontal="center" vertical="top" wrapText="1"/>
    </xf>
    <xf numFmtId="0" fontId="7" fillId="0" borderId="9" xfId="52" applyFont="1" applyFill="1" applyBorder="1" applyAlignment="1" applyProtection="1">
      <alignment vertical="top" wrapText="1"/>
    </xf>
    <xf numFmtId="49" fontId="7" fillId="9" borderId="7" xfId="52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38" xfId="52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28" xfId="52" applyNumberFormat="1" applyFont="1" applyFill="1" applyBorder="1" applyAlignment="1" applyProtection="1">
      <alignment horizontal="left" vertical="center" wrapText="1"/>
      <protection locked="0"/>
    </xf>
    <xf numFmtId="49" fontId="7" fillId="0" borderId="28" xfId="38" applyFont="1" applyBorder="1" applyAlignment="1">
      <alignment horizontal="center" vertical="center" wrapText="1"/>
    </xf>
    <xf numFmtId="0" fontId="7" fillId="0" borderId="16" xfId="113" applyFont="1" applyFill="1" applyBorder="1" applyAlignment="1" applyProtection="1">
      <alignment vertical="center" wrapText="1"/>
    </xf>
    <xf numFmtId="0" fontId="50" fillId="0" borderId="0" xfId="52" applyFont="1" applyFill="1" applyBorder="1" applyAlignment="1" applyProtection="1">
      <alignment horizontal="center" vertical="center" wrapText="1"/>
    </xf>
    <xf numFmtId="0" fontId="7" fillId="0" borderId="16" xfId="52" applyFont="1" applyFill="1" applyBorder="1" applyAlignment="1" applyProtection="1">
      <alignment horizontal="center" vertical="center" wrapText="1"/>
    </xf>
    <xf numFmtId="0" fontId="50" fillId="0" borderId="0" xfId="52" applyFont="1" applyFill="1" applyBorder="1" applyAlignment="1" applyProtection="1">
      <alignment vertical="center" wrapText="1"/>
    </xf>
    <xf numFmtId="0" fontId="0" fillId="0" borderId="0" xfId="114" applyNumberFormat="1" applyFont="1" applyFill="1" applyProtection="1">
      <alignment vertical="top"/>
    </xf>
    <xf numFmtId="9" fontId="9" fillId="0" borderId="5" xfId="114" applyNumberFormat="1" applyFont="1" applyFill="1" applyBorder="1" applyAlignment="1" applyProtection="1">
      <alignment horizontal="center" vertical="center" wrapText="1"/>
    </xf>
    <xf numFmtId="0" fontId="50" fillId="0" borderId="0" xfId="52" applyNumberFormat="1" applyFont="1" applyFill="1" applyAlignment="1" applyProtection="1">
      <alignment horizontal="center" vertical="center" wrapText="1"/>
    </xf>
    <xf numFmtId="0" fontId="50" fillId="0" borderId="5" xfId="52" applyFont="1" applyFill="1" applyBorder="1" applyAlignment="1" applyProtection="1">
      <alignment horizontal="left" vertical="center" wrapText="1"/>
    </xf>
    <xf numFmtId="49" fontId="36" fillId="10" borderId="7" xfId="114" applyFont="1" applyFill="1" applyBorder="1" applyAlignment="1" applyProtection="1">
      <alignment horizontal="left" vertical="center"/>
    </xf>
    <xf numFmtId="49" fontId="36" fillId="10" borderId="8" xfId="114" applyFont="1" applyFill="1" applyBorder="1" applyAlignment="1" applyProtection="1">
      <alignment horizontal="left" vertical="center" indent="1"/>
    </xf>
    <xf numFmtId="49" fontId="36" fillId="10" borderId="8" xfId="114" applyFont="1" applyFill="1" applyBorder="1" applyAlignment="1" applyProtection="1">
      <alignment horizontal="left" vertical="center"/>
    </xf>
    <xf numFmtId="49" fontId="36" fillId="10" borderId="9" xfId="114" applyFont="1" applyFill="1" applyBorder="1" applyAlignment="1" applyProtection="1">
      <alignment horizontal="left" vertical="center" indent="1"/>
    </xf>
    <xf numFmtId="9" fontId="9" fillId="0" borderId="16" xfId="114" applyNumberFormat="1" applyFont="1" applyFill="1" applyBorder="1" applyAlignment="1" applyProtection="1">
      <alignment horizontal="center" vertical="center" wrapText="1"/>
    </xf>
    <xf numFmtId="0" fontId="50" fillId="0" borderId="10" xfId="52" applyFont="1" applyFill="1" applyBorder="1" applyAlignment="1" applyProtection="1">
      <alignment horizontal="left" vertical="center" wrapText="1"/>
    </xf>
    <xf numFmtId="0" fontId="0" fillId="0" borderId="5" xfId="52" applyFont="1" applyFill="1" applyBorder="1" applyAlignment="1" applyProtection="1">
      <alignment horizontal="left" vertical="center" wrapText="1"/>
    </xf>
    <xf numFmtId="4" fontId="30" fillId="7" borderId="5" xfId="52" applyNumberFormat="1" applyFont="1" applyFill="1" applyBorder="1" applyAlignment="1" applyProtection="1">
      <alignment horizontal="right" vertical="center" wrapText="1"/>
    </xf>
    <xf numFmtId="49" fontId="30" fillId="9" borderId="5" xfId="52" applyNumberFormat="1" applyFont="1" applyFill="1" applyBorder="1" applyAlignment="1" applyProtection="1">
      <alignment horizontal="left" vertical="center" wrapText="1"/>
      <protection locked="0"/>
    </xf>
    <xf numFmtId="4" fontId="30" fillId="9" borderId="5" xfId="52" applyNumberFormat="1" applyFont="1" applyFill="1" applyBorder="1" applyAlignment="1" applyProtection="1">
      <alignment horizontal="right" vertical="center" wrapText="1"/>
      <protection locked="0"/>
    </xf>
    <xf numFmtId="4" fontId="47" fillId="0" borderId="5" xfId="52" applyNumberFormat="1" applyFont="1" applyFill="1" applyBorder="1" applyAlignment="1" applyProtection="1">
      <alignment horizontal="right" vertical="center" wrapText="1"/>
    </xf>
    <xf numFmtId="49" fontId="0" fillId="10" borderId="8" xfId="116" applyFont="1" applyFill="1" applyBorder="1" applyAlignment="1" applyProtection="1">
      <alignment horizontal="center" vertical="center"/>
    </xf>
    <xf numFmtId="49" fontId="36" fillId="10" borderId="8" xfId="116" applyFont="1" applyFill="1" applyBorder="1" applyAlignment="1" applyProtection="1">
      <alignment horizontal="left" vertical="center"/>
    </xf>
    <xf numFmtId="49" fontId="36" fillId="10" borderId="9" xfId="116" applyFont="1" applyFill="1" applyBorder="1" applyAlignment="1" applyProtection="1">
      <alignment horizontal="left" vertical="center" indent="1"/>
    </xf>
    <xf numFmtId="0" fontId="50" fillId="0" borderId="0" xfId="52" applyNumberFormat="1" applyFont="1" applyFill="1" applyBorder="1" applyAlignment="1" applyProtection="1">
      <alignment vertical="center" wrapText="1"/>
    </xf>
    <xf numFmtId="49" fontId="0" fillId="0" borderId="21" xfId="50" applyNumberFormat="1" applyFont="1" applyFill="1" applyBorder="1" applyAlignment="1" applyProtection="1">
      <alignment horizontal="center" vertical="center" wrapText="1"/>
    </xf>
    <xf numFmtId="49" fontId="9" fillId="10" borderId="17" xfId="38" applyFont="1" applyFill="1" applyBorder="1" applyAlignment="1" applyProtection="1">
      <alignment horizontal="right" vertical="center" wrapText="1"/>
    </xf>
    <xf numFmtId="49" fontId="3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52" applyNumberFormat="1" applyFont="1" applyFill="1" applyBorder="1" applyAlignment="1" applyProtection="1">
      <alignment horizontal="center" vertical="center" wrapText="1"/>
    </xf>
    <xf numFmtId="49" fontId="0" fillId="10" borderId="17" xfId="116" applyFont="1" applyFill="1" applyBorder="1" applyAlignment="1" applyProtection="1">
      <alignment horizontal="center" vertical="center"/>
    </xf>
    <xf numFmtId="0" fontId="30" fillId="0" borderId="5" xfId="52" applyFont="1" applyFill="1" applyBorder="1" applyAlignment="1" applyProtection="1">
      <alignment vertical="center" wrapText="1"/>
    </xf>
    <xf numFmtId="49" fontId="30" fillId="0" borderId="20" xfId="52" applyNumberFormat="1" applyFont="1" applyFill="1" applyBorder="1" applyAlignment="1" applyProtection="1">
      <alignment horizontal="center" vertical="center" wrapText="1"/>
    </xf>
    <xf numFmtId="0" fontId="7" fillId="0" borderId="5" xfId="114" applyNumberFormat="1" applyFont="1" applyFill="1" applyBorder="1" applyAlignment="1" applyProtection="1">
      <alignment horizontal="left" vertical="center" indent="1"/>
    </xf>
    <xf numFmtId="0" fontId="7" fillId="0" borderId="5" xfId="52" applyNumberFormat="1" applyFont="1" applyFill="1" applyBorder="1" applyAlignment="1" applyProtection="1">
      <alignment horizontal="left" vertical="center" wrapText="1"/>
    </xf>
    <xf numFmtId="0" fontId="50" fillId="0" borderId="5" xfId="52" applyNumberFormat="1" applyFont="1" applyFill="1" applyBorder="1" applyAlignment="1" applyProtection="1">
      <alignment vertical="center" wrapText="1"/>
    </xf>
    <xf numFmtId="0" fontId="36" fillId="0" borderId="5" xfId="114" applyNumberFormat="1" applyFont="1" applyFill="1" applyBorder="1" applyAlignment="1" applyProtection="1">
      <alignment horizontal="left" vertical="center" indent="1"/>
    </xf>
    <xf numFmtId="0" fontId="73" fillId="0" borderId="49" xfId="109" applyNumberFormat="1" applyFont="1" applyFill="1" applyBorder="1" applyAlignment="1" applyProtection="1">
      <alignment horizontal="center" wrapText="1"/>
    </xf>
    <xf numFmtId="0" fontId="73" fillId="0" borderId="52" xfId="109" applyNumberFormat="1" applyFont="1" applyFill="1" applyBorder="1" applyAlignment="1" applyProtection="1">
      <alignment horizontal="center" wrapText="1"/>
    </xf>
    <xf numFmtId="0" fontId="50" fillId="0" borderId="52" xfId="109" applyNumberFormat="1" applyFont="1" applyFill="1" applyBorder="1" applyAlignment="1" applyProtection="1">
      <alignment horizontal="center" wrapText="1"/>
    </xf>
    <xf numFmtId="49" fontId="84" fillId="0" borderId="15" xfId="38" applyFont="1" applyFill="1" applyBorder="1" applyAlignment="1" applyProtection="1">
      <alignment horizontal="left" vertical="center"/>
    </xf>
    <xf numFmtId="0" fontId="50" fillId="0" borderId="11" xfId="109" applyNumberFormat="1" applyFont="1" applyFill="1" applyBorder="1" applyAlignment="1" applyProtection="1"/>
    <xf numFmtId="0" fontId="50" fillId="0" borderId="52" xfId="109" applyNumberFormat="1" applyFont="1" applyFill="1" applyBorder="1" applyAlignment="1" applyProtection="1"/>
    <xf numFmtId="0" fontId="50" fillId="0" borderId="49" xfId="109" applyNumberFormat="1" applyFont="1" applyFill="1" applyBorder="1" applyAlignment="1" applyProtection="1"/>
    <xf numFmtId="49" fontId="84" fillId="0" borderId="16" xfId="38" applyFont="1" applyFill="1" applyBorder="1" applyAlignment="1" applyProtection="1">
      <alignment horizontal="left" vertical="center"/>
    </xf>
    <xf numFmtId="0" fontId="7" fillId="0" borderId="5" xfId="52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5" xfId="52" applyFont="1" applyFill="1" applyBorder="1" applyAlignment="1" applyProtection="1">
      <alignment horizontal="left" vertical="center" wrapText="1" indent="1"/>
    </xf>
    <xf numFmtId="0" fontId="7" fillId="0" borderId="5" xfId="52" applyFont="1" applyFill="1" applyBorder="1" applyAlignment="1" applyProtection="1">
      <alignment horizontal="left" vertical="center" wrapText="1" indent="2"/>
    </xf>
    <xf numFmtId="49" fontId="47" fillId="0" borderId="0" xfId="52" applyNumberFormat="1" applyFont="1" applyFill="1" applyAlignment="1" applyProtection="1">
      <alignment horizontal="center" vertical="center" wrapText="1"/>
    </xf>
    <xf numFmtId="0" fontId="50" fillId="0" borderId="0" xfId="52" applyNumberFormat="1" applyFont="1" applyFill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left" vertical="center" wrapText="1"/>
    </xf>
    <xf numFmtId="0" fontId="7" fillId="0" borderId="5" xfId="52" applyFont="1" applyFill="1" applyBorder="1" applyAlignment="1" applyProtection="1">
      <alignment horizontal="left" vertical="center" wrapText="1"/>
    </xf>
    <xf numFmtId="0" fontId="7" fillId="0" borderId="0" xfId="52" applyFont="1" applyFill="1" applyBorder="1" applyAlignment="1" applyProtection="1">
      <alignment horizontal="center" vertical="center" wrapText="1"/>
    </xf>
    <xf numFmtId="49" fontId="7" fillId="0" borderId="5" xfId="52" applyNumberFormat="1" applyFont="1" applyFill="1" applyBorder="1" applyAlignment="1" applyProtection="1">
      <alignment horizontal="center" vertical="center" wrapText="1"/>
    </xf>
    <xf numFmtId="0" fontId="72" fillId="0" borderId="0" xfId="49" applyFont="1" applyFill="1" applyAlignment="1" applyProtection="1">
      <alignment vertical="center" wrapText="1"/>
    </xf>
    <xf numFmtId="0" fontId="74" fillId="0" borderId="0" xfId="49" applyFont="1" applyFill="1" applyAlignment="1" applyProtection="1">
      <alignment horizontal="center" vertical="center" wrapText="1"/>
    </xf>
    <xf numFmtId="0" fontId="73" fillId="0" borderId="0" xfId="49" applyNumberFormat="1" applyFont="1" applyFill="1" applyBorder="1" applyAlignment="1" applyProtection="1">
      <alignment horizontal="right" vertical="center" wrapText="1" indent="1"/>
    </xf>
    <xf numFmtId="49" fontId="73" fillId="0" borderId="0" xfId="49" applyNumberFormat="1" applyFont="1" applyFill="1" applyBorder="1" applyAlignment="1" applyProtection="1">
      <alignment horizontal="center" vertical="center" wrapText="1"/>
    </xf>
    <xf numFmtId="14" fontId="73" fillId="0" borderId="0" xfId="49" applyNumberFormat="1" applyFont="1" applyFill="1" applyBorder="1" applyAlignment="1" applyProtection="1">
      <alignment horizontal="center" vertical="center" wrapText="1"/>
    </xf>
    <xf numFmtId="0" fontId="73" fillId="0" borderId="0" xfId="49" applyFont="1" applyFill="1" applyAlignment="1" applyProtection="1">
      <alignment vertical="center"/>
    </xf>
    <xf numFmtId="0" fontId="85" fillId="0" borderId="5" xfId="52" applyFont="1" applyFill="1" applyBorder="1" applyAlignment="1" applyProtection="1">
      <alignment horizontal="left" vertical="center" wrapText="1" indent="2"/>
    </xf>
    <xf numFmtId="49" fontId="73" fillId="0" borderId="5" xfId="52" applyNumberFormat="1" applyFont="1" applyFill="1" applyBorder="1" applyAlignment="1" applyProtection="1">
      <alignment vertical="center" wrapText="1"/>
    </xf>
    <xf numFmtId="0" fontId="73" fillId="0" borderId="5" xfId="52" applyNumberFormat="1" applyFont="1" applyFill="1" applyBorder="1" applyAlignment="1" applyProtection="1">
      <alignment horizontal="left" vertical="center" wrapText="1"/>
    </xf>
    <xf numFmtId="4" fontId="73" fillId="0" borderId="5" xfId="52" applyNumberFormat="1" applyFont="1" applyFill="1" applyBorder="1" applyAlignment="1" applyProtection="1">
      <alignment horizontal="right" vertical="center" wrapText="1"/>
    </xf>
    <xf numFmtId="0" fontId="73" fillId="0" borderId="5" xfId="52" applyFont="1" applyFill="1" applyBorder="1" applyAlignment="1" applyProtection="1">
      <alignment horizontal="left" vertical="center" wrapText="1" indent="3"/>
    </xf>
    <xf numFmtId="0" fontId="73" fillId="0" borderId="38" xfId="52" applyNumberFormat="1" applyFont="1" applyFill="1" applyBorder="1" applyAlignment="1" applyProtection="1">
      <alignment horizontal="center" vertical="center" wrapText="1"/>
    </xf>
    <xf numFmtId="0" fontId="85" fillId="0" borderId="0" xfId="52" applyFont="1" applyFill="1" applyAlignment="1" applyProtection="1">
      <alignment vertical="center" wrapText="1"/>
    </xf>
    <xf numFmtId="49" fontId="73" fillId="0" borderId="10" xfId="52" applyNumberFormat="1" applyFont="1" applyFill="1" applyBorder="1" applyAlignment="1" applyProtection="1">
      <alignment horizontal="center" vertical="center" wrapText="1"/>
    </xf>
    <xf numFmtId="0" fontId="73" fillId="0" borderId="5" xfId="52" applyFont="1" applyFill="1" applyBorder="1" applyAlignment="1" applyProtection="1">
      <alignment vertical="center" wrapText="1"/>
    </xf>
    <xf numFmtId="49" fontId="73" fillId="0" borderId="5" xfId="52" applyNumberFormat="1" applyFont="1" applyFill="1" applyBorder="1" applyAlignment="1" applyProtection="1">
      <alignment horizontal="left" vertical="center" wrapText="1"/>
    </xf>
    <xf numFmtId="0" fontId="73" fillId="0" borderId="5" xfId="52" applyFont="1" applyFill="1" applyBorder="1" applyAlignment="1" applyProtection="1">
      <alignment horizontal="center" vertical="center" wrapText="1"/>
    </xf>
    <xf numFmtId="0" fontId="73" fillId="0" borderId="5" xfId="52" applyFont="1" applyFill="1" applyBorder="1" applyAlignment="1" applyProtection="1">
      <alignment horizontal="left" vertical="center" wrapText="1" indent="2"/>
    </xf>
    <xf numFmtId="49" fontId="73" fillId="0" borderId="38" xfId="52" applyNumberFormat="1" applyFont="1" applyFill="1" applyBorder="1" applyAlignment="1" applyProtection="1">
      <alignment horizontal="center" vertical="center" wrapText="1"/>
    </xf>
    <xf numFmtId="0" fontId="7" fillId="0" borderId="38" xfId="52" applyNumberFormat="1" applyFont="1" applyFill="1" applyBorder="1" applyAlignment="1" applyProtection="1">
      <alignment horizontal="center" vertical="center" wrapText="1"/>
    </xf>
    <xf numFmtId="0" fontId="73" fillId="0" borderId="10" xfId="52" applyFont="1" applyFill="1" applyBorder="1" applyAlignment="1" applyProtection="1">
      <alignment vertical="center" wrapText="1"/>
    </xf>
    <xf numFmtId="49" fontId="73" fillId="0" borderId="5" xfId="50" applyNumberFormat="1" applyFont="1" applyFill="1" applyBorder="1" applyAlignment="1" applyProtection="1">
      <alignment horizontal="left" vertical="center" wrapText="1"/>
    </xf>
    <xf numFmtId="0" fontId="73" fillId="0" borderId="10" xfId="52" applyFont="1" applyFill="1" applyBorder="1" applyAlignment="1" applyProtection="1">
      <alignment horizontal="center" vertical="center" wrapText="1"/>
    </xf>
    <xf numFmtId="9" fontId="87" fillId="0" borderId="5" xfId="114" applyNumberFormat="1" applyFont="1" applyFill="1" applyBorder="1" applyAlignment="1" applyProtection="1">
      <alignment horizontal="center" vertical="center" wrapText="1"/>
    </xf>
    <xf numFmtId="0" fontId="86" fillId="0" borderId="0" xfId="52" applyFont="1" applyFill="1" applyAlignment="1" applyProtection="1">
      <alignment vertical="center" wrapText="1"/>
    </xf>
    <xf numFmtId="49" fontId="0" fillId="0" borderId="13" xfId="0" applyFill="1" applyBorder="1" applyProtection="1">
      <alignment vertical="top"/>
    </xf>
    <xf numFmtId="0" fontId="50" fillId="0" borderId="11" xfId="52" applyFont="1" applyFill="1" applyBorder="1" applyAlignment="1" applyProtection="1">
      <alignment horizontal="left" vertical="center" wrapText="1"/>
    </xf>
    <xf numFmtId="49" fontId="0" fillId="0" borderId="11" xfId="0" applyFill="1" applyBorder="1" applyProtection="1">
      <alignment vertical="top"/>
    </xf>
    <xf numFmtId="0" fontId="85" fillId="0" borderId="5" xfId="52" applyFont="1" applyFill="1" applyBorder="1" applyAlignment="1" applyProtection="1">
      <alignment horizontal="left" vertical="center" wrapText="1" indent="1"/>
    </xf>
    <xf numFmtId="0" fontId="7" fillId="0" borderId="5" xfId="52" applyFont="1" applyFill="1" applyBorder="1" applyAlignment="1" applyProtection="1">
      <alignment horizontal="left" vertical="center" wrapText="1" indent="3"/>
    </xf>
    <xf numFmtId="49" fontId="7" fillId="0" borderId="0" xfId="49" applyNumberFormat="1" applyFont="1" applyFill="1" applyBorder="1" applyAlignment="1" applyProtection="1">
      <alignment horizontal="right" vertical="center" wrapText="1" indent="1"/>
    </xf>
    <xf numFmtId="49" fontId="50" fillId="0" borderId="0" xfId="114" applyFont="1" applyFill="1" applyAlignment="1" applyProtection="1">
      <alignment vertical="top"/>
    </xf>
    <xf numFmtId="49" fontId="86" fillId="0" borderId="0" xfId="0" applyFont="1" applyFill="1" applyProtection="1">
      <alignment vertical="top"/>
    </xf>
    <xf numFmtId="0" fontId="73" fillId="0" borderId="10" xfId="52" applyFont="1" applyFill="1" applyBorder="1" applyAlignment="1" applyProtection="1">
      <alignment horizontal="left" vertical="center" wrapText="1" indent="1"/>
    </xf>
    <xf numFmtId="49" fontId="36" fillId="10" borderId="8" xfId="38" applyFont="1" applyFill="1" applyBorder="1" applyAlignment="1" applyProtection="1">
      <alignment horizontal="left" vertical="center" indent="2"/>
    </xf>
    <xf numFmtId="49" fontId="36" fillId="10" borderId="8" xfId="38" applyFont="1" applyFill="1" applyBorder="1" applyAlignment="1" applyProtection="1">
      <alignment horizontal="left" vertical="center" indent="1"/>
    </xf>
    <xf numFmtId="49" fontId="50" fillId="0" borderId="0" xfId="0" applyFont="1" applyFill="1" applyProtection="1">
      <alignment vertical="top"/>
    </xf>
    <xf numFmtId="0" fontId="7" fillId="9" borderId="21" xfId="49" applyNumberFormat="1" applyFont="1" applyFill="1" applyBorder="1" applyAlignment="1" applyProtection="1">
      <alignment horizontal="center" vertical="center" wrapText="1"/>
      <protection locked="0"/>
    </xf>
    <xf numFmtId="49" fontId="45" fillId="9" borderId="5" xfId="27" applyNumberForma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Protection="1">
      <alignment vertical="top"/>
    </xf>
    <xf numFmtId="0" fontId="3" fillId="0" borderId="0" xfId="53" applyNumberFormat="1"/>
    <xf numFmtId="49" fontId="7" fillId="8" borderId="5" xfId="98" applyNumberFormat="1" applyFont="1" applyFill="1" applyBorder="1" applyAlignment="1" applyProtection="1">
      <alignment horizontal="center" vertical="center" wrapText="1"/>
    </xf>
    <xf numFmtId="0" fontId="7" fillId="0" borderId="5" xfId="50" applyFont="1" applyBorder="1" applyAlignment="1" applyProtection="1">
      <alignment horizontal="left" vertical="center" wrapText="1"/>
    </xf>
    <xf numFmtId="0" fontId="69" fillId="0" borderId="0" xfId="52" applyFont="1" applyFill="1" applyAlignment="1" applyProtection="1">
      <alignment horizontal="right" vertical="top" wrapText="1"/>
    </xf>
    <xf numFmtId="0" fontId="73" fillId="0" borderId="5" xfId="52" applyFont="1" applyFill="1" applyBorder="1" applyAlignment="1" applyProtection="1">
      <alignment horizontal="left" vertical="center" wrapText="1" indent="1"/>
    </xf>
    <xf numFmtId="49" fontId="73" fillId="0" borderId="5" xfId="52" applyNumberFormat="1" applyFont="1" applyFill="1" applyBorder="1" applyAlignment="1" applyProtection="1">
      <alignment horizontal="center" vertical="center" wrapText="1"/>
    </xf>
    <xf numFmtId="49" fontId="73" fillId="0" borderId="16" xfId="52" applyNumberFormat="1" applyFont="1" applyFill="1" applyBorder="1" applyAlignment="1" applyProtection="1">
      <alignment horizontal="left" vertical="center" wrapText="1"/>
    </xf>
    <xf numFmtId="0" fontId="73" fillId="0" borderId="16" xfId="52" applyFont="1" applyFill="1" applyBorder="1" applyAlignment="1" applyProtection="1">
      <alignment horizontal="center" vertical="center" wrapText="1"/>
    </xf>
    <xf numFmtId="0" fontId="73" fillId="0" borderId="16" xfId="52" applyFont="1" applyFill="1" applyBorder="1" applyAlignment="1" applyProtection="1">
      <alignment horizontal="left" vertical="center" wrapText="1"/>
    </xf>
    <xf numFmtId="49" fontId="73" fillId="0" borderId="16" xfId="52" applyNumberFormat="1" applyFont="1" applyFill="1" applyBorder="1" applyAlignment="1" applyProtection="1">
      <alignment horizontal="center" vertical="center" wrapText="1"/>
    </xf>
    <xf numFmtId="0" fontId="50" fillId="0" borderId="5" xfId="52" applyFont="1" applyFill="1" applyBorder="1" applyAlignment="1" applyProtection="1">
      <alignment vertical="center" wrapText="1"/>
    </xf>
    <xf numFmtId="0" fontId="50" fillId="0" borderId="5" xfId="52" applyFont="1" applyFill="1" applyBorder="1" applyAlignment="1" applyProtection="1">
      <alignment horizontal="center" vertical="center" wrapText="1"/>
    </xf>
    <xf numFmtId="0" fontId="50" fillId="0" borderId="5" xfId="52" applyNumberFormat="1" applyFont="1" applyFill="1" applyBorder="1" applyAlignment="1" applyProtection="1">
      <alignment horizontal="left" vertical="center" wrapText="1" indent="2"/>
    </xf>
    <xf numFmtId="0" fontId="50" fillId="0" borderId="38" xfId="52" applyNumberFormat="1" applyFont="1" applyFill="1" applyBorder="1" applyAlignment="1" applyProtection="1">
      <alignment horizontal="center" vertical="center" wrapText="1"/>
    </xf>
    <xf numFmtId="0" fontId="7" fillId="5" borderId="5" xfId="5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2" applyFont="1" applyFill="1" applyAlignment="1" applyProtection="1">
      <alignment vertical="center" wrapText="1"/>
    </xf>
    <xf numFmtId="0" fontId="7" fillId="0" borderId="5" xfId="48" applyFont="1" applyFill="1" applyBorder="1" applyAlignment="1" applyProtection="1">
      <alignment vertical="center" wrapText="1"/>
    </xf>
    <xf numFmtId="0" fontId="12" fillId="0" borderId="0" xfId="52" applyFont="1" applyFill="1" applyAlignment="1" applyProtection="1">
      <alignment vertical="center" wrapText="1"/>
    </xf>
    <xf numFmtId="0" fontId="7" fillId="0" borderId="5" xfId="52" applyFont="1" applyFill="1" applyBorder="1" applyAlignment="1" applyProtection="1">
      <alignment horizontal="left" vertical="center" wrapText="1" indent="2"/>
    </xf>
    <xf numFmtId="0" fontId="47" fillId="0" borderId="0" xfId="52" applyFont="1" applyFill="1" applyAlignment="1" applyProtection="1">
      <alignment vertical="center" wrapText="1"/>
    </xf>
    <xf numFmtId="49" fontId="47" fillId="0" borderId="0" xfId="52" applyNumberFormat="1" applyFont="1" applyFill="1" applyAlignment="1" applyProtection="1">
      <alignment horizontal="center" vertical="center" wrapText="1"/>
    </xf>
    <xf numFmtId="0" fontId="7" fillId="0" borderId="5" xfId="52" applyFont="1" applyFill="1" applyBorder="1" applyAlignment="1" applyProtection="1">
      <alignment horizontal="center" vertical="center" wrapText="1"/>
    </xf>
    <xf numFmtId="0" fontId="7" fillId="0" borderId="0" xfId="52" applyFont="1" applyFill="1" applyAlignment="1" applyProtection="1">
      <alignment vertical="center"/>
    </xf>
    <xf numFmtId="4" fontId="7" fillId="9" borderId="5" xfId="52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2" applyFont="1" applyFill="1" applyBorder="1" applyAlignment="1" applyProtection="1">
      <alignment horizontal="left" vertical="center" wrapText="1" indent="1"/>
    </xf>
    <xf numFmtId="0" fontId="7" fillId="0" borderId="5" xfId="52" applyFont="1" applyFill="1" applyBorder="1" applyAlignment="1" applyProtection="1">
      <alignment horizontal="left" vertical="center" wrapText="1"/>
    </xf>
    <xf numFmtId="0" fontId="7" fillId="9" borderId="5" xfId="52" applyNumberFormat="1" applyFont="1" applyFill="1" applyBorder="1" applyAlignment="1" applyProtection="1">
      <alignment horizontal="left" vertical="center" wrapText="1" indent="2"/>
      <protection locked="0"/>
    </xf>
    <xf numFmtId="49" fontId="84" fillId="0" borderId="8" xfId="114" applyFont="1" applyFill="1" applyBorder="1" applyAlignment="1" applyProtection="1">
      <alignment horizontal="left" vertical="center"/>
    </xf>
    <xf numFmtId="49" fontId="84" fillId="0" borderId="8" xfId="114" applyFont="1" applyFill="1" applyBorder="1" applyAlignment="1" applyProtection="1">
      <alignment horizontal="left" vertical="center" indent="1"/>
    </xf>
    <xf numFmtId="49" fontId="84" fillId="0" borderId="9" xfId="114" applyFont="1" applyFill="1" applyBorder="1" applyAlignment="1" applyProtection="1">
      <alignment horizontal="left" vertical="center" indent="1"/>
    </xf>
    <xf numFmtId="0" fontId="84" fillId="0" borderId="5" xfId="114" applyNumberFormat="1" applyFont="1" applyFill="1" applyBorder="1" applyAlignment="1" applyProtection="1">
      <alignment horizontal="left" vertical="center" indent="1"/>
    </xf>
    <xf numFmtId="0" fontId="7" fillId="0" borderId="5" xfId="114" applyNumberFormat="1" applyFont="1" applyFill="1" applyBorder="1" applyAlignment="1" applyProtection="1">
      <alignment horizontal="left" vertical="center" wrapText="1"/>
    </xf>
    <xf numFmtId="49" fontId="84" fillId="0" borderId="7" xfId="114" applyFont="1" applyFill="1" applyBorder="1" applyAlignment="1" applyProtection="1">
      <alignment horizontal="left" vertical="center"/>
    </xf>
    <xf numFmtId="173" fontId="7" fillId="5" borderId="5" xfId="52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0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2" applyNumberFormat="1" applyFont="1" applyFill="1" applyBorder="1" applyAlignment="1" applyProtection="1">
      <alignment horizontal="right" vertical="center" wrapText="1"/>
    </xf>
    <xf numFmtId="4" fontId="7" fillId="0" borderId="7" xfId="52" applyNumberFormat="1" applyFont="1" applyFill="1" applyBorder="1" applyAlignment="1" applyProtection="1">
      <alignment horizontal="center" vertical="center" wrapText="1"/>
    </xf>
    <xf numFmtId="49" fontId="45" fillId="0" borderId="7" xfId="27" applyNumberFormat="1" applyFill="1" applyBorder="1" applyAlignment="1" applyProtection="1">
      <alignment horizontal="left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2" applyFont="1" applyFill="1" applyAlignment="1" applyProtection="1">
      <alignment vertical="top" wrapText="1"/>
    </xf>
    <xf numFmtId="0" fontId="7" fillId="0" borderId="0" xfId="52" applyFont="1" applyFill="1" applyAlignment="1" applyProtection="1">
      <alignment vertical="top"/>
    </xf>
    <xf numFmtId="0" fontId="69" fillId="0" borderId="0" xfId="52" applyFont="1" applyFill="1" applyAlignment="1" applyProtection="1">
      <alignment vertical="top" wrapText="1"/>
    </xf>
    <xf numFmtId="49" fontId="7" fillId="0" borderId="0" xfId="52" applyNumberFormat="1" applyFont="1" applyFill="1" applyAlignment="1" applyProtection="1">
      <alignment vertical="center" wrapText="1"/>
    </xf>
    <xf numFmtId="0" fontId="88" fillId="0" borderId="0" xfId="52" applyFont="1" applyFill="1" applyAlignment="1" applyProtection="1">
      <alignment vertical="center" wrapText="1"/>
    </xf>
    <xf numFmtId="0" fontId="7" fillId="0" borderId="0" xfId="52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36" fillId="10" borderId="8" xfId="98" applyFont="1" applyFill="1" applyBorder="1" applyAlignment="1" applyProtection="1">
      <alignment horizontal="left" vertical="center"/>
    </xf>
    <xf numFmtId="49" fontId="36" fillId="10" borderId="8" xfId="98" applyFont="1" applyFill="1" applyBorder="1" applyAlignment="1" applyProtection="1">
      <alignment horizontal="left" vertical="center" indent="2"/>
    </xf>
    <xf numFmtId="49" fontId="24" fillId="10" borderId="9" xfId="98" applyFont="1" applyFill="1" applyBorder="1" applyAlignment="1" applyProtection="1">
      <alignment horizontal="center" vertical="top"/>
    </xf>
    <xf numFmtId="0" fontId="7" fillId="0" borderId="13" xfId="52" applyFont="1" applyFill="1" applyBorder="1" applyAlignment="1" applyProtection="1">
      <alignment vertical="center" wrapText="1"/>
    </xf>
    <xf numFmtId="0" fontId="88" fillId="0" borderId="0" xfId="52" applyFont="1" applyFill="1" applyBorder="1" applyAlignment="1" applyProtection="1">
      <alignment vertical="center" wrapText="1"/>
    </xf>
    <xf numFmtId="0" fontId="7" fillId="0" borderId="0" xfId="52" applyFont="1" applyFill="1" applyBorder="1" applyAlignment="1" applyProtection="1">
      <alignment horizontal="right" vertical="center"/>
    </xf>
    <xf numFmtId="0" fontId="67" fillId="0" borderId="0" xfId="54" applyFont="1" applyFill="1" applyBorder="1" applyAlignment="1" applyProtection="1">
      <alignment vertical="center" wrapText="1"/>
    </xf>
    <xf numFmtId="49" fontId="7" fillId="0" borderId="0" xfId="98" applyNumberFormat="1" applyFont="1" applyFill="1">
      <alignment vertical="top"/>
    </xf>
    <xf numFmtId="49" fontId="0" fillId="0" borderId="5" xfId="52" applyNumberFormat="1" applyFont="1" applyFill="1" applyBorder="1" applyAlignment="1" applyProtection="1">
      <alignment horizontal="center" vertical="center" wrapText="1"/>
    </xf>
    <xf numFmtId="49" fontId="7" fillId="0" borderId="0" xfId="100" applyNumberFormat="1" applyFont="1" applyFill="1">
      <alignment vertical="top"/>
    </xf>
    <xf numFmtId="49" fontId="7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16" xfId="52" applyNumberFormat="1" applyFont="1" applyFill="1" applyBorder="1" applyAlignment="1" applyProtection="1">
      <alignment vertical="top" wrapText="1"/>
    </xf>
    <xf numFmtId="49" fontId="7" fillId="0" borderId="18" xfId="52" applyNumberFormat="1" applyFont="1" applyFill="1" applyBorder="1" applyAlignment="1" applyProtection="1">
      <alignment horizontal="left" vertical="center" wrapText="1"/>
    </xf>
    <xf numFmtId="49" fontId="45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73" fillId="0" borderId="13" xfId="52" applyFont="1" applyFill="1" applyBorder="1" applyAlignment="1" applyProtection="1">
      <alignment horizontal="center" vertical="center" wrapText="1"/>
    </xf>
    <xf numFmtId="49" fontId="86" fillId="0" borderId="12" xfId="0" applyFont="1" applyFill="1" applyBorder="1" applyProtection="1">
      <alignment vertical="top"/>
    </xf>
    <xf numFmtId="4" fontId="73" fillId="0" borderId="13" xfId="52" applyNumberFormat="1" applyFont="1" applyFill="1" applyBorder="1" applyAlignment="1" applyProtection="1">
      <alignment horizontal="right" vertical="center" wrapText="1"/>
    </xf>
    <xf numFmtId="9" fontId="87" fillId="0" borderId="13" xfId="114" applyNumberFormat="1" applyFont="1" applyFill="1" applyBorder="1" applyAlignment="1" applyProtection="1">
      <alignment horizontal="center" vertical="center" wrapText="1"/>
    </xf>
    <xf numFmtId="0" fontId="73" fillId="0" borderId="14" xfId="52" applyNumberFormat="1" applyFont="1" applyFill="1" applyBorder="1" applyAlignment="1" applyProtection="1">
      <alignment horizontal="left" vertical="center" wrapText="1"/>
    </xf>
    <xf numFmtId="0" fontId="50" fillId="0" borderId="18" xfId="52" applyFont="1" applyFill="1" applyBorder="1" applyAlignment="1" applyProtection="1">
      <alignment horizontal="left" vertical="center" wrapText="1"/>
    </xf>
    <xf numFmtId="0" fontId="50" fillId="0" borderId="0" xfId="52" applyFont="1" applyFill="1" applyBorder="1" applyAlignment="1" applyProtection="1">
      <alignment horizontal="left" vertical="center" wrapText="1"/>
    </xf>
    <xf numFmtId="0" fontId="50" fillId="0" borderId="11" xfId="52" applyNumberFormat="1" applyFont="1" applyFill="1" applyBorder="1" applyAlignment="1" applyProtection="1">
      <alignment vertical="center" wrapText="1"/>
    </xf>
    <xf numFmtId="49" fontId="86" fillId="0" borderId="0" xfId="52" applyNumberFormat="1" applyFont="1" applyFill="1" applyBorder="1" applyAlignment="1" applyProtection="1">
      <alignment horizontal="center" vertical="center" wrapText="1"/>
    </xf>
    <xf numFmtId="0" fontId="86" fillId="0" borderId="0" xfId="52" applyFont="1" applyFill="1" applyBorder="1" applyAlignment="1" applyProtection="1">
      <alignment horizontal="left" vertical="center" wrapText="1"/>
    </xf>
    <xf numFmtId="49" fontId="86" fillId="0" borderId="0" xfId="116" applyFont="1" applyFill="1" applyBorder="1" applyAlignment="1" applyProtection="1">
      <alignment horizontal="center" vertical="center"/>
    </xf>
    <xf numFmtId="4" fontId="86" fillId="0" borderId="0" xfId="52" applyNumberFormat="1" applyFont="1" applyFill="1" applyBorder="1" applyAlignment="1" applyProtection="1">
      <alignment horizontal="right" vertical="center" wrapText="1"/>
    </xf>
    <xf numFmtId="0" fontId="86" fillId="0" borderId="0" xfId="52" applyFont="1" applyFill="1" applyBorder="1" applyAlignment="1" applyProtection="1">
      <alignment vertical="center" wrapText="1"/>
    </xf>
    <xf numFmtId="49" fontId="86" fillId="0" borderId="0" xfId="52" applyNumberFormat="1" applyFont="1" applyFill="1" applyBorder="1" applyAlignment="1" applyProtection="1">
      <alignment horizontal="left" vertical="center" wrapText="1"/>
    </xf>
    <xf numFmtId="4" fontId="50" fillId="0" borderId="0" xfId="52" applyNumberFormat="1" applyFont="1" applyFill="1" applyBorder="1" applyAlignment="1" applyProtection="1">
      <alignment horizontal="right" vertical="center" wrapText="1"/>
    </xf>
    <xf numFmtId="49" fontId="84" fillId="0" borderId="0" xfId="116" applyFont="1" applyFill="1" applyBorder="1" applyAlignment="1" applyProtection="1">
      <alignment horizontal="left" vertical="center"/>
    </xf>
    <xf numFmtId="49" fontId="84" fillId="0" borderId="0" xfId="116" applyFont="1" applyFill="1" applyBorder="1" applyAlignment="1" applyProtection="1">
      <alignment horizontal="left" vertical="center" indent="1"/>
    </xf>
    <xf numFmtId="49" fontId="84" fillId="0" borderId="17" xfId="114" applyFont="1" applyFill="1" applyBorder="1" applyAlignment="1" applyProtection="1">
      <alignment horizontal="left" vertical="center"/>
    </xf>
    <xf numFmtId="49" fontId="84" fillId="0" borderId="19" xfId="114" applyFont="1" applyFill="1" applyBorder="1" applyAlignment="1" applyProtection="1">
      <alignment horizontal="left" vertical="center" indent="1"/>
    </xf>
    <xf numFmtId="49" fontId="84" fillId="0" borderId="19" xfId="114" applyFont="1" applyFill="1" applyBorder="1" applyAlignment="1" applyProtection="1">
      <alignment horizontal="left" vertical="center"/>
    </xf>
    <xf numFmtId="0" fontId="84" fillId="0" borderId="20" xfId="114" applyNumberFormat="1" applyFont="1" applyFill="1" applyBorder="1" applyAlignment="1" applyProtection="1">
      <alignment horizontal="left" vertical="center" indent="1"/>
    </xf>
    <xf numFmtId="49" fontId="45" fillId="5" borderId="7" xfId="27" applyNumberFormat="1" applyFill="1" applyBorder="1" applyAlignment="1" applyProtection="1">
      <alignment horizontal="left" vertical="center" wrapText="1"/>
      <protection locked="0"/>
    </xf>
    <xf numFmtId="49" fontId="45" fillId="5" borderId="7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5" xfId="52" applyFont="1" applyFill="1" applyBorder="1" applyAlignment="1" applyProtection="1">
      <alignment horizontal="center" vertical="center" wrapText="1"/>
    </xf>
    <xf numFmtId="49" fontId="50" fillId="0" borderId="0" xfId="52" applyNumberFormat="1" applyFont="1" applyFill="1" applyAlignment="1" applyProtection="1">
      <alignment horizontal="center" vertical="center" wrapText="1"/>
    </xf>
    <xf numFmtId="49" fontId="47" fillId="0" borderId="0" xfId="52" applyNumberFormat="1" applyFont="1" applyFill="1" applyAlignment="1" applyProtection="1">
      <alignment horizontal="center" vertical="center" wrapText="1"/>
    </xf>
    <xf numFmtId="0" fontId="73" fillId="0" borderId="10" xfId="52" applyFont="1" applyFill="1" applyBorder="1" applyAlignment="1" applyProtection="1">
      <alignment horizontal="center" vertical="center" wrapText="1"/>
    </xf>
    <xf numFmtId="49" fontId="73" fillId="0" borderId="0" xfId="52" applyNumberFormat="1" applyFont="1" applyFill="1" applyBorder="1" applyAlignment="1" applyProtection="1">
      <alignment horizontal="center" vertical="center" wrapText="1"/>
    </xf>
    <xf numFmtId="0" fontId="73" fillId="0" borderId="0" xfId="46" applyFont="1" applyFill="1" applyProtection="1"/>
    <xf numFmtId="0" fontId="89" fillId="0" borderId="0" xfId="46" applyFont="1" applyFill="1" applyBorder="1" applyAlignment="1" applyProtection="1">
      <alignment horizontal="center" vertical="center"/>
    </xf>
    <xf numFmtId="0" fontId="89" fillId="0" borderId="0" xfId="52" applyFont="1" applyFill="1" applyBorder="1" applyAlignment="1" applyProtection="1">
      <alignment horizontal="center" vertical="center" wrapText="1"/>
    </xf>
    <xf numFmtId="49" fontId="7" fillId="9" borderId="5" xfId="5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49" fontId="7" fillId="0" borderId="5" xfId="52" applyNumberFormat="1" applyFont="1" applyFill="1" applyBorder="1" applyAlignment="1" applyProtection="1">
      <alignment horizontal="center" vertical="center" wrapText="1"/>
    </xf>
    <xf numFmtId="0" fontId="50" fillId="0" borderId="0" xfId="52" applyNumberFormat="1" applyFont="1" applyFill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left" vertical="center" wrapText="1"/>
    </xf>
    <xf numFmtId="49" fontId="45" fillId="5" borderId="5" xfId="27" applyNumberFormat="1" applyFill="1" applyBorder="1" applyAlignment="1" applyProtection="1">
      <alignment horizontal="left" vertical="center" wrapText="1"/>
      <protection locked="0"/>
    </xf>
    <xf numFmtId="0" fontId="7" fillId="0" borderId="5" xfId="52" applyFont="1" applyFill="1" applyBorder="1" applyAlignment="1" applyProtection="1">
      <alignment horizontal="center" vertical="center" wrapText="1"/>
    </xf>
    <xf numFmtId="49" fontId="47" fillId="0" borderId="0" xfId="52" applyNumberFormat="1" applyFont="1" applyFill="1" applyAlignment="1" applyProtection="1">
      <alignment horizontal="center" vertical="center" wrapText="1"/>
    </xf>
    <xf numFmtId="49" fontId="7" fillId="9" borderId="5" xfId="52" applyNumberFormat="1" applyFont="1" applyFill="1" applyBorder="1" applyAlignment="1" applyProtection="1">
      <alignment horizontal="center" vertical="center" wrapText="1"/>
      <protection locked="0"/>
    </xf>
    <xf numFmtId="22" fontId="7" fillId="0" borderId="0" xfId="46" applyNumberFormat="1" applyFont="1" applyAlignment="1" applyProtection="1">
      <alignment horizontal="left" vertical="center" wrapText="1"/>
    </xf>
    <xf numFmtId="49" fontId="7" fillId="7" borderId="5" xfId="50" applyNumberFormat="1" applyFont="1" applyFill="1" applyBorder="1" applyAlignment="1" applyProtection="1">
      <alignment horizontal="center" vertical="center" wrapText="1"/>
    </xf>
    <xf numFmtId="0" fontId="7" fillId="7" borderId="21" xfId="49" applyNumberFormat="1" applyFont="1" applyFill="1" applyBorder="1" applyAlignment="1" applyProtection="1">
      <alignment horizontal="center" vertical="center" wrapText="1"/>
    </xf>
    <xf numFmtId="0" fontId="7" fillId="7" borderId="5" xfId="50" applyNumberFormat="1" applyFont="1" applyFill="1" applyBorder="1" applyAlignment="1" applyProtection="1">
      <alignment horizontal="center" vertical="center" wrapText="1"/>
    </xf>
    <xf numFmtId="49" fontId="0" fillId="7" borderId="21" xfId="50" applyNumberFormat="1" applyFont="1" applyFill="1" applyBorder="1" applyAlignment="1" applyProtection="1">
      <alignment horizontal="center" vertical="center" wrapText="1"/>
    </xf>
    <xf numFmtId="49" fontId="7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39" applyProtection="1">
      <alignment vertical="top"/>
    </xf>
    <xf numFmtId="0" fontId="7" fillId="0" borderId="5" xfId="114" applyNumberFormat="1" applyFont="1" applyFill="1" applyBorder="1" applyAlignment="1" applyProtection="1">
      <alignment horizontal="left" vertical="center" wrapText="1" indent="1"/>
    </xf>
    <xf numFmtId="0" fontId="7" fillId="0" borderId="5" xfId="52" applyFont="1" applyFill="1" applyBorder="1" applyAlignment="1" applyProtection="1">
      <alignment horizontal="center" vertical="center" wrapText="1"/>
    </xf>
    <xf numFmtId="49" fontId="47" fillId="0" borderId="0" xfId="52" applyNumberFormat="1" applyFont="1" applyFill="1" applyAlignment="1" applyProtection="1">
      <alignment horizontal="center" vertical="center" wrapText="1"/>
    </xf>
    <xf numFmtId="49" fontId="7" fillId="0" borderId="5" xfId="52" applyNumberFormat="1" applyFont="1" applyFill="1" applyBorder="1" applyAlignment="1" applyProtection="1">
      <alignment horizontal="center" vertical="center" wrapText="1"/>
    </xf>
    <xf numFmtId="49" fontId="29" fillId="0" borderId="0" xfId="52" applyNumberFormat="1" applyFont="1" applyFill="1" applyBorder="1" applyAlignment="1" applyProtection="1">
      <alignment horizontal="center" vertical="top" wrapText="1"/>
    </xf>
    <xf numFmtId="49" fontId="7" fillId="9" borderId="5" xfId="52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2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0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11" borderId="5" xfId="50" applyNumberFormat="1" applyFont="1" applyFill="1" applyBorder="1" applyAlignment="1" applyProtection="1">
      <alignment horizontal="center" vertical="center" wrapText="1"/>
      <protection locked="0"/>
    </xf>
    <xf numFmtId="4" fontId="7" fillId="5" borderId="12" xfId="52" applyNumberFormat="1" applyFont="1" applyFill="1" applyBorder="1" applyAlignment="1" applyProtection="1">
      <alignment horizontal="right" vertical="center" wrapText="1"/>
      <protection locked="0"/>
    </xf>
    <xf numFmtId="0" fontId="7" fillId="0" borderId="25" xfId="49" applyFont="1" applyFill="1" applyBorder="1" applyAlignment="1" applyProtection="1">
      <alignment horizontal="left" vertical="center" wrapText="1" indent="1"/>
    </xf>
    <xf numFmtId="0" fontId="7" fillId="0" borderId="0" xfId="49" applyFont="1" applyFill="1" applyAlignment="1" applyProtection="1">
      <alignment horizontal="justify" vertical="top" wrapText="1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5" xfId="52" applyFont="1" applyFill="1" applyBorder="1" applyAlignment="1" applyProtection="1">
      <alignment horizontal="center" vertical="center" wrapText="1"/>
    </xf>
    <xf numFmtId="0" fontId="26" fillId="0" borderId="11" xfId="52" applyFont="1" applyFill="1" applyBorder="1" applyAlignment="1" applyProtection="1">
      <alignment horizontal="center" vertical="top" wrapText="1"/>
    </xf>
    <xf numFmtId="49" fontId="7" fillId="7" borderId="5" xfId="50" applyNumberFormat="1" applyFont="1" applyFill="1" applyBorder="1" applyAlignment="1" applyProtection="1">
      <alignment horizontal="center" vertical="center" wrapText="1"/>
    </xf>
    <xf numFmtId="49" fontId="7" fillId="11" borderId="5" xfId="50" applyNumberFormat="1" applyFont="1" applyFill="1" applyBorder="1" applyAlignment="1" applyProtection="1">
      <alignment horizontal="center" vertical="center" wrapText="1"/>
    </xf>
    <xf numFmtId="0" fontId="48" fillId="0" borderId="5" xfId="38" applyNumberFormat="1" applyFont="1" applyBorder="1" applyAlignment="1" applyProtection="1">
      <alignment horizontal="center" vertical="center" wrapText="1"/>
    </xf>
    <xf numFmtId="49" fontId="26" fillId="0" borderId="7" xfId="32" applyNumberFormat="1" applyFont="1" applyFill="1" applyBorder="1" applyAlignment="1" applyProtection="1">
      <alignment horizontal="center" vertical="center" wrapText="1"/>
    </xf>
    <xf numFmtId="49" fontId="26" fillId="0" borderId="9" xfId="32" applyNumberFormat="1" applyFont="1" applyFill="1" applyBorder="1" applyAlignment="1" applyProtection="1">
      <alignment horizontal="center" vertical="center" wrapText="1"/>
    </xf>
    <xf numFmtId="0" fontId="7" fillId="0" borderId="23" xfId="52" applyFont="1" applyFill="1" applyBorder="1" applyAlignment="1" applyProtection="1">
      <alignment horizontal="center" vertical="center" wrapText="1"/>
    </xf>
    <xf numFmtId="0" fontId="7" fillId="0" borderId="24" xfId="52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7" borderId="10" xfId="50" applyNumberFormat="1" applyFont="1" applyFill="1" applyBorder="1" applyAlignment="1" applyProtection="1">
      <alignment horizontal="left" vertical="center" wrapText="1" indent="2"/>
    </xf>
    <xf numFmtId="0" fontId="7" fillId="11" borderId="15" xfId="50" applyNumberFormat="1" applyFont="1" applyFill="1" applyBorder="1" applyAlignment="1" applyProtection="1">
      <alignment horizontal="left" vertical="center" wrapText="1" indent="2"/>
    </xf>
    <xf numFmtId="0" fontId="7" fillId="11" borderId="16" xfId="50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1" fillId="0" borderId="10" xfId="50" applyNumberFormat="1" applyFont="1" applyFill="1" applyBorder="1" applyAlignment="1" applyProtection="1">
      <alignment horizontal="center" vertical="center" wrapText="1"/>
    </xf>
    <xf numFmtId="14" fontId="41" fillId="0" borderId="15" xfId="50" applyNumberFormat="1" applyFont="1" applyFill="1" applyBorder="1" applyAlignment="1" applyProtection="1">
      <alignment horizontal="center" vertical="center" wrapText="1"/>
    </xf>
    <xf numFmtId="0" fontId="48" fillId="0" borderId="10" xfId="35" applyNumberFormat="1" applyFont="1" applyFill="1" applyBorder="1" applyAlignment="1" applyProtection="1">
      <alignment horizontal="left" vertical="center" wrapText="1" indent="1"/>
    </xf>
    <xf numFmtId="0" fontId="48" fillId="0" borderId="16" xfId="35" applyNumberFormat="1" applyFont="1" applyFill="1" applyBorder="1" applyAlignment="1" applyProtection="1">
      <alignment horizontal="left" vertical="center" wrapText="1" indent="1"/>
    </xf>
    <xf numFmtId="0" fontId="7" fillId="13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14" xfId="39" applyNumberFormat="1" applyFont="1" applyBorder="1" applyAlignment="1" applyProtection="1">
      <alignment horizontal="left" vertical="center" wrapText="1" indent="1"/>
    </xf>
    <xf numFmtId="0" fontId="7" fillId="0" borderId="10" xfId="39" applyNumberFormat="1" applyFont="1" applyBorder="1" applyAlignment="1" applyProtection="1">
      <alignment horizontal="left" vertical="center" wrapText="1" indent="1"/>
    </xf>
    <xf numFmtId="0" fontId="7" fillId="0" borderId="12" xfId="39" applyNumberFormat="1" applyFont="1" applyBorder="1" applyAlignment="1" applyProtection="1">
      <alignment horizontal="left" vertical="center" wrapText="1" indent="1"/>
    </xf>
    <xf numFmtId="0" fontId="7" fillId="0" borderId="20" xfId="39" applyNumberFormat="1" applyFont="1" applyBorder="1" applyAlignment="1" applyProtection="1">
      <alignment horizontal="left" vertical="center" indent="1"/>
    </xf>
    <xf numFmtId="0" fontId="7" fillId="0" borderId="16" xfId="39" applyNumberFormat="1" applyFont="1" applyBorder="1" applyAlignment="1" applyProtection="1">
      <alignment horizontal="left" vertical="center" indent="1"/>
    </xf>
    <xf numFmtId="0" fontId="7" fillId="0" borderId="17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31" applyFont="1" applyFill="1" applyBorder="1" applyAlignment="1" applyProtection="1">
      <alignment horizontal="center" vertical="center" wrapText="1"/>
    </xf>
    <xf numFmtId="0" fontId="76" fillId="0" borderId="0" xfId="39" applyNumberFormat="1" applyFont="1" applyFill="1" applyBorder="1" applyAlignment="1" applyProtection="1">
      <alignment horizontal="right" vertical="center"/>
    </xf>
    <xf numFmtId="0" fontId="7" fillId="0" borderId="0" xfId="52" applyFont="1" applyFill="1" applyAlignment="1" applyProtection="1">
      <alignment horizontal="left" vertical="top" wrapText="1"/>
    </xf>
    <xf numFmtId="0" fontId="7" fillId="0" borderId="13" xfId="31" applyFont="1" applyFill="1" applyBorder="1" applyAlignment="1" applyProtection="1">
      <alignment horizontal="left" vertical="center" wrapText="1"/>
    </xf>
    <xf numFmtId="0" fontId="73" fillId="0" borderId="19" xfId="31" applyFont="1" applyFill="1" applyBorder="1" applyAlignment="1" applyProtection="1">
      <alignment horizontal="left" vertical="center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7" fillId="0" borderId="16" xfId="52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0" fillId="0" borderId="0" xfId="52" applyNumberFormat="1" applyFont="1" applyFill="1" applyAlignment="1" applyProtection="1">
      <alignment horizontal="center" vertical="center" wrapText="1"/>
    </xf>
    <xf numFmtId="49" fontId="47" fillId="0" borderId="0" xfId="52" applyNumberFormat="1" applyFont="1" applyFill="1" applyAlignment="1" applyProtection="1">
      <alignment horizontal="center" vertical="center" wrapText="1"/>
    </xf>
    <xf numFmtId="0" fontId="19" fillId="0" borderId="9" xfId="54" applyFont="1" applyBorder="1" applyAlignment="1">
      <alignment horizontal="left" vertical="center" wrapText="1" indent="1"/>
    </xf>
    <xf numFmtId="0" fontId="19" fillId="0" borderId="5" xfId="54" applyFont="1" applyBorder="1" applyAlignment="1">
      <alignment horizontal="left" vertical="center" wrapText="1" indent="1"/>
    </xf>
    <xf numFmtId="0" fontId="19" fillId="0" borderId="7" xfId="54" applyFont="1" applyBorder="1" applyAlignment="1">
      <alignment horizontal="left" vertical="center" wrapText="1" inden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41" xfId="52" applyNumberFormat="1" applyFont="1" applyFill="1" applyBorder="1" applyAlignment="1" applyProtection="1">
      <alignment horizontal="center" vertical="center" wrapText="1"/>
    </xf>
    <xf numFmtId="49" fontId="7" fillId="0" borderId="43" xfId="52" applyNumberFormat="1" applyFont="1" applyFill="1" applyBorder="1" applyAlignment="1" applyProtection="1">
      <alignment horizontal="center" vertical="center" wrapText="1"/>
    </xf>
    <xf numFmtId="0" fontId="7" fillId="0" borderId="10" xfId="52" applyFont="1" applyFill="1" applyBorder="1" applyAlignment="1" applyProtection="1">
      <alignment horizontal="center" vertical="center" wrapText="1"/>
    </xf>
    <xf numFmtId="49" fontId="85" fillId="0" borderId="41" xfId="52" applyNumberFormat="1" applyFont="1" applyFill="1" applyBorder="1" applyAlignment="1" applyProtection="1">
      <alignment horizontal="center" vertical="center" wrapText="1"/>
    </xf>
    <xf numFmtId="49" fontId="85" fillId="0" borderId="43" xfId="52" applyNumberFormat="1" applyFont="1" applyFill="1" applyBorder="1" applyAlignment="1" applyProtection="1">
      <alignment horizontal="center" vertical="center" wrapText="1"/>
    </xf>
    <xf numFmtId="0" fontId="73" fillId="0" borderId="10" xfId="52" applyFont="1" applyFill="1" applyBorder="1" applyAlignment="1" applyProtection="1">
      <alignment horizontal="center" vertical="center" wrapText="1"/>
    </xf>
    <xf numFmtId="0" fontId="73" fillId="0" borderId="16" xfId="52" applyFont="1" applyFill="1" applyBorder="1" applyAlignment="1" applyProtection="1">
      <alignment horizontal="center" vertical="center" wrapText="1"/>
    </xf>
    <xf numFmtId="0" fontId="19" fillId="0" borderId="9" xfId="54" applyFont="1" applyFill="1" applyBorder="1" applyAlignment="1" applyProtection="1">
      <alignment horizontal="left" vertical="center" wrapText="1" indent="1"/>
    </xf>
    <xf numFmtId="0" fontId="19" fillId="0" borderId="5" xfId="54" applyFont="1" applyFill="1" applyBorder="1" applyAlignment="1" applyProtection="1">
      <alignment horizontal="left" vertical="center" wrapText="1" indent="1"/>
    </xf>
    <xf numFmtId="0" fontId="19" fillId="0" borderId="7" xfId="54" applyFont="1" applyFill="1" applyBorder="1" applyAlignment="1" applyProtection="1">
      <alignment horizontal="left" vertical="center" wrapText="1" indent="1"/>
    </xf>
    <xf numFmtId="0" fontId="10" fillId="0" borderId="0" xfId="52" applyFont="1" applyFill="1" applyAlignment="1" applyProtection="1">
      <alignment horizontal="left" vertical="top" wrapText="1"/>
    </xf>
    <xf numFmtId="49" fontId="7" fillId="0" borderId="5" xfId="52" applyNumberFormat="1" applyFont="1" applyFill="1" applyBorder="1" applyAlignment="1" applyProtection="1">
      <alignment horizontal="center" vertical="center" wrapText="1"/>
    </xf>
    <xf numFmtId="0" fontId="0" fillId="0" borderId="7" xfId="114" applyNumberFormat="1" applyFont="1" applyFill="1" applyBorder="1" applyAlignment="1" applyProtection="1">
      <alignment horizontal="left" vertical="center" wrapText="1"/>
    </xf>
    <xf numFmtId="0" fontId="0" fillId="0" borderId="8" xfId="114" applyNumberFormat="1" applyFont="1" applyFill="1" applyBorder="1" applyAlignment="1" applyProtection="1">
      <alignment horizontal="left" vertical="center" wrapText="1"/>
    </xf>
    <xf numFmtId="0" fontId="0" fillId="0" borderId="9" xfId="114" applyNumberFormat="1" applyFont="1" applyFill="1" applyBorder="1" applyAlignment="1" applyProtection="1">
      <alignment horizontal="left" vertical="center" wrapText="1"/>
    </xf>
    <xf numFmtId="0" fontId="47" fillId="0" borderId="0" xfId="114" applyNumberFormat="1" applyFont="1" applyFill="1" applyAlignment="1" applyProtection="1">
      <alignment horizontal="center" vertical="top"/>
    </xf>
    <xf numFmtId="0" fontId="7" fillId="0" borderId="5" xfId="52" applyFont="1" applyFill="1" applyBorder="1" applyAlignment="1" applyProtection="1">
      <alignment horizontal="left" vertical="center" wrapText="1"/>
    </xf>
    <xf numFmtId="0" fontId="50" fillId="0" borderId="0" xfId="52" applyNumberFormat="1" applyFont="1" applyFill="1" applyAlignment="1" applyProtection="1">
      <alignment horizontal="center" vertical="center" wrapText="1"/>
    </xf>
    <xf numFmtId="0" fontId="73" fillId="0" borderId="5" xfId="52" applyFont="1" applyFill="1" applyBorder="1" applyAlignment="1" applyProtection="1">
      <alignment horizontal="left" vertical="center" wrapText="1"/>
    </xf>
    <xf numFmtId="0" fontId="7" fillId="0" borderId="9" xfId="52" applyFont="1" applyFill="1" applyBorder="1" applyAlignment="1" applyProtection="1">
      <alignment horizontal="left" vertical="center" wrapText="1" indent="1"/>
    </xf>
    <xf numFmtId="0" fontId="7" fillId="0" borderId="5" xfId="52" applyFont="1" applyFill="1" applyBorder="1" applyAlignment="1" applyProtection="1">
      <alignment horizontal="left" vertical="center" wrapText="1" indent="1"/>
    </xf>
    <xf numFmtId="0" fontId="7" fillId="0" borderId="7" xfId="52" applyFont="1" applyFill="1" applyBorder="1" applyAlignment="1" applyProtection="1">
      <alignment horizontal="left" vertical="center" wrapText="1" indent="1"/>
    </xf>
    <xf numFmtId="0" fontId="7" fillId="0" borderId="14" xfId="32" applyFont="1" applyFill="1" applyBorder="1" applyAlignment="1" applyProtection="1">
      <alignment horizontal="center" vertical="center" wrapText="1"/>
    </xf>
    <xf numFmtId="0" fontId="7" fillId="0" borderId="11" xfId="32" applyFont="1" applyFill="1" applyBorder="1" applyAlignment="1" applyProtection="1">
      <alignment horizontal="center" vertical="center" wrapText="1"/>
    </xf>
    <xf numFmtId="0" fontId="7" fillId="0" borderId="20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7" fillId="0" borderId="7" xfId="32" applyFont="1" applyFill="1" applyBorder="1" applyAlignment="1" applyProtection="1">
      <alignment horizontal="left" vertical="top" wrapText="1"/>
    </xf>
    <xf numFmtId="0" fontId="7" fillId="0" borderId="9" xfId="32" applyFont="1" applyFill="1" applyBorder="1" applyAlignment="1" applyProtection="1">
      <alignment horizontal="left" vertical="top" wrapText="1"/>
    </xf>
    <xf numFmtId="0" fontId="50" fillId="0" borderId="19" xfId="52" applyFont="1" applyFill="1" applyBorder="1" applyAlignment="1" applyProtection="1">
      <alignment horizontal="left" vertical="center" wrapText="1"/>
    </xf>
    <xf numFmtId="0" fontId="7" fillId="0" borderId="0" xfId="52" applyFont="1" applyFill="1" applyAlignment="1" applyProtection="1">
      <alignment horizontal="left" vertical="center" wrapText="1" indent="1"/>
    </xf>
    <xf numFmtId="0" fontId="48" fillId="0" borderId="0" xfId="109" applyNumberFormat="1" applyFont="1" applyFill="1" applyBorder="1" applyAlignment="1" applyProtection="1">
      <alignment horizontal="left" vertical="top" wrapText="1" indent="1"/>
    </xf>
    <xf numFmtId="0" fontId="7" fillId="0" borderId="7" xfId="52" applyFont="1" applyFill="1" applyBorder="1" applyAlignment="1" applyProtection="1">
      <alignment horizontal="left" vertical="center" wrapText="1"/>
    </xf>
    <xf numFmtId="0" fontId="7" fillId="0" borderId="8" xfId="52" applyFont="1" applyFill="1" applyBorder="1" applyAlignment="1" applyProtection="1">
      <alignment horizontal="left" vertical="center" wrapText="1"/>
    </xf>
    <xf numFmtId="0" fontId="7" fillId="0" borderId="9" xfId="52" applyFont="1" applyFill="1" applyBorder="1" applyAlignment="1" applyProtection="1">
      <alignment horizontal="left" vertical="center" wrapText="1"/>
    </xf>
    <xf numFmtId="0" fontId="19" fillId="0" borderId="8" xfId="54" applyFont="1" applyFill="1" applyBorder="1" applyAlignment="1" applyProtection="1">
      <alignment horizontal="left" vertical="center" wrapText="1" indent="1"/>
    </xf>
    <xf numFmtId="0" fontId="7" fillId="0" borderId="5" xfId="52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left" vertical="top" wrapText="1"/>
    </xf>
    <xf numFmtId="0" fontId="7" fillId="0" borderId="15" xfId="52" applyNumberFormat="1" applyFont="1" applyFill="1" applyBorder="1" applyAlignment="1" applyProtection="1">
      <alignment horizontal="left" vertical="top" wrapText="1"/>
    </xf>
    <xf numFmtId="0" fontId="7" fillId="0" borderId="16" xfId="52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19" fillId="0" borderId="8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19" fillId="0" borderId="26" xfId="31" applyFont="1" applyFill="1" applyBorder="1" applyAlignment="1" applyProtection="1">
      <alignment horizontal="left" vertical="center" wrapText="1" indent="1"/>
    </xf>
    <xf numFmtId="0" fontId="73" fillId="0" borderId="27" xfId="31" applyFont="1" applyFill="1" applyBorder="1" applyAlignment="1" applyProtection="1">
      <alignment horizontal="left" vertical="center" wrapText="1" indent="1"/>
    </xf>
    <xf numFmtId="0" fontId="10" fillId="0" borderId="0" xfId="49" applyFont="1" applyAlignment="1" applyProtection="1">
      <alignment horizontal="left" vertical="center" wrapText="1"/>
    </xf>
    <xf numFmtId="0" fontId="37" fillId="0" borderId="0" xfId="49" applyFont="1" applyAlignment="1" applyProtection="1">
      <alignment horizontal="left" vertical="top" wrapText="1"/>
    </xf>
    <xf numFmtId="0" fontId="10" fillId="0" borderId="0" xfId="49" applyFont="1" applyAlignment="1" applyProtection="1">
      <alignment horizontal="justify" vertical="top" wrapText="1"/>
    </xf>
    <xf numFmtId="0" fontId="37" fillId="0" borderId="0" xfId="49" applyFont="1" applyAlignment="1" applyProtection="1">
      <alignment horizontal="justify" vertical="top" wrapText="1"/>
    </xf>
    <xf numFmtId="0" fontId="9" fillId="8" borderId="10" xfId="0" applyNumberFormat="1" applyFont="1" applyFill="1" applyBorder="1" applyAlignment="1" applyProtection="1">
      <alignment horizontal="center" vertical="center" wrapText="1"/>
    </xf>
    <xf numFmtId="0" fontId="20" fillId="8" borderId="19" xfId="52" applyFont="1" applyFill="1" applyBorder="1" applyAlignment="1" applyProtection="1">
      <alignment horizontal="center" vertical="center" wrapText="1"/>
    </xf>
    <xf numFmtId="0" fontId="20" fillId="8" borderId="0" xfId="52" applyFont="1" applyFill="1" applyAlignment="1" applyProtection="1">
      <alignment horizontal="center" vertical="center" wrapText="1"/>
    </xf>
    <xf numFmtId="0" fontId="50" fillId="0" borderId="0" xfId="52" applyFont="1" applyFill="1" applyAlignment="1" applyProtection="1">
      <alignment horizontal="center" vertical="center" wrapText="1"/>
    </xf>
    <xf numFmtId="0" fontId="7" fillId="0" borderId="16" xfId="52" applyFont="1" applyFill="1" applyBorder="1" applyAlignment="1" applyProtection="1">
      <alignment horizontal="left" vertical="center" wrapText="1"/>
    </xf>
    <xf numFmtId="49" fontId="7" fillId="0" borderId="11" xfId="52" applyNumberFormat="1" applyFont="1" applyFill="1" applyBorder="1" applyAlignment="1" applyProtection="1">
      <alignment horizontal="center" vertical="center" wrapText="1"/>
    </xf>
    <xf numFmtId="49" fontId="7" fillId="9" borderId="7" xfId="52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2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2" applyNumberFormat="1" applyFont="1" applyFill="1" applyBorder="1" applyAlignment="1" applyProtection="1">
      <alignment horizontal="left" vertical="center" wrapText="1"/>
    </xf>
    <xf numFmtId="49" fontId="7" fillId="0" borderId="9" xfId="52" applyNumberFormat="1" applyFont="1" applyFill="1" applyBorder="1" applyAlignment="1" applyProtection="1">
      <alignment horizontal="center" vertical="center" wrapText="1"/>
    </xf>
    <xf numFmtId="49" fontId="73" fillId="0" borderId="18" xfId="52" applyNumberFormat="1" applyFont="1" applyFill="1" applyBorder="1" applyAlignment="1" applyProtection="1">
      <alignment horizontal="center" vertical="center" wrapText="1"/>
    </xf>
    <xf numFmtId="49" fontId="73" fillId="0" borderId="0" xfId="52" applyNumberFormat="1" applyFont="1" applyFill="1" applyBorder="1" applyAlignment="1" applyProtection="1">
      <alignment horizontal="center" vertical="center" wrapText="1"/>
    </xf>
    <xf numFmtId="0" fontId="73" fillId="0" borderId="11" xfId="52" applyNumberFormat="1" applyFont="1" applyFill="1" applyBorder="1" applyAlignment="1" applyProtection="1">
      <alignment horizontal="left" vertical="center" wrapText="1"/>
    </xf>
    <xf numFmtId="0" fontId="86" fillId="0" borderId="0" xfId="52" applyNumberFormat="1" applyFont="1" applyFill="1" applyBorder="1" applyAlignment="1" applyProtection="1">
      <alignment horizontal="left" vertical="center" wrapText="1"/>
    </xf>
    <xf numFmtId="49" fontId="86" fillId="0" borderId="0" xfId="52" applyNumberFormat="1" applyFont="1" applyFill="1" applyBorder="1" applyAlignment="1" applyProtection="1">
      <alignment horizontal="left" vertical="center" wrapText="1"/>
    </xf>
    <xf numFmtId="0" fontId="0" fillId="0" borderId="10" xfId="52" applyFont="1" applyFill="1" applyBorder="1" applyAlignment="1" applyProtection="1">
      <alignment horizontal="center" vertical="center" wrapText="1"/>
    </xf>
    <xf numFmtId="0" fontId="30" fillId="0" borderId="5" xfId="52" applyFont="1" applyFill="1" applyBorder="1" applyAlignment="1" applyProtection="1">
      <alignment horizontal="center" vertical="center" wrapText="1"/>
    </xf>
    <xf numFmtId="0" fontId="86" fillId="0" borderId="0" xfId="52" applyFont="1" applyFill="1" applyBorder="1" applyAlignment="1" applyProtection="1">
      <alignment horizontal="center" vertical="center" wrapText="1"/>
    </xf>
    <xf numFmtId="0" fontId="73" fillId="0" borderId="13" xfId="52" applyFont="1" applyFill="1" applyBorder="1" applyAlignment="1" applyProtection="1">
      <alignment horizontal="left" vertical="center" wrapText="1"/>
    </xf>
    <xf numFmtId="0" fontId="30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30" fillId="9" borderId="7" xfId="52" applyNumberFormat="1" applyFont="1" applyFill="1" applyBorder="1" applyAlignment="1" applyProtection="1">
      <alignment horizontal="left" vertical="center" wrapText="1"/>
      <protection locked="0"/>
    </xf>
    <xf numFmtId="49" fontId="30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73" fillId="0" borderId="0" xfId="52" applyFont="1" applyFill="1" applyBorder="1" applyAlignment="1" applyProtection="1">
      <alignment horizontal="center" vertical="center" wrapText="1"/>
    </xf>
    <xf numFmtId="0" fontId="7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52" applyFont="1" applyFill="1" applyBorder="1" applyAlignment="1" applyProtection="1">
      <alignment horizontal="center" vertical="top" wrapText="1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0" fontId="7" fillId="0" borderId="9" xfId="52" applyFont="1" applyFill="1" applyBorder="1" applyAlignment="1" applyProtection="1">
      <alignment horizontal="center" vertical="center" wrapText="1"/>
    </xf>
    <xf numFmtId="0" fontId="48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8" fillId="9" borderId="5" xfId="35" applyNumberFormat="1" applyFont="1" applyFill="1" applyBorder="1" applyAlignment="1" applyProtection="1">
      <alignment horizontal="left" vertical="top" indent="1"/>
      <protection locked="0"/>
    </xf>
    <xf numFmtId="0" fontId="48" fillId="0" borderId="5" xfId="35" applyNumberFormat="1" applyFont="1" applyFill="1" applyBorder="1" applyAlignment="1" applyProtection="1">
      <alignment horizontal="left" vertical="center" wrapText="1" indent="1"/>
    </xf>
    <xf numFmtId="0" fontId="48" fillId="0" borderId="5" xfId="35" applyNumberFormat="1" applyFont="1" applyFill="1" applyBorder="1" applyAlignment="1" applyProtection="1">
      <alignment horizontal="left" vertical="top" indent="1"/>
    </xf>
    <xf numFmtId="14" fontId="7" fillId="7" borderId="5" xfId="50" applyNumberFormat="1" applyFont="1" applyFill="1" applyBorder="1" applyAlignment="1" applyProtection="1">
      <alignment horizontal="left" vertical="center" wrapText="1" indent="1"/>
    </xf>
    <xf numFmtId="0" fontId="7" fillId="11" borderId="5" xfId="50" applyNumberFormat="1" applyFont="1" applyFill="1" applyBorder="1" applyAlignment="1" applyProtection="1">
      <alignment horizontal="center" vertical="center" wrapText="1"/>
    </xf>
    <xf numFmtId="49" fontId="7" fillId="11" borderId="7" xfId="50" applyNumberFormat="1" applyFont="1" applyFill="1" applyBorder="1" applyAlignment="1" applyProtection="1">
      <alignment horizontal="center" vertical="center" wrapText="1"/>
    </xf>
  </cellXfs>
  <cellStyles count="13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2" builtinId="30" hidden="1"/>
    <cellStyle name="20% - Акцент2" xfId="76" builtinId="34" hidden="1"/>
    <cellStyle name="20% - Акцент3" xfId="80" builtinId="38" hidden="1"/>
    <cellStyle name="20% - Акцент4" xfId="84" builtinId="42" hidden="1"/>
    <cellStyle name="20% - Акцент5" xfId="88" builtinId="46" hidden="1"/>
    <cellStyle name="20% - Акцент6" xfId="92" builtinId="50" hidden="1"/>
    <cellStyle name="40% - Акцент1" xfId="73" builtinId="31" hidden="1"/>
    <cellStyle name="40% - Акцент2" xfId="77" builtinId="35" hidden="1"/>
    <cellStyle name="40% - Акцент3" xfId="81" builtinId="39" hidden="1"/>
    <cellStyle name="40% - Акцент4" xfId="85" builtinId="43" hidden="1"/>
    <cellStyle name="40% - Акцент5" xfId="89" builtinId="47" hidden="1"/>
    <cellStyle name="40% - Акцент6" xfId="93" builtinId="51" hidden="1"/>
    <cellStyle name="60% - Акцент1" xfId="74" builtinId="32" hidden="1"/>
    <cellStyle name="60% - Акцент2" xfId="78" builtinId="36" hidden="1"/>
    <cellStyle name="60% - Акцент3" xfId="82" builtinId="40" hidden="1"/>
    <cellStyle name="60% - Акцент4" xfId="86" builtinId="44" hidden="1"/>
    <cellStyle name="60% - Акцент5" xfId="90" builtinId="48" hidden="1"/>
    <cellStyle name="60% - Акцент6" xfId="94" builtinId="52" hidden="1"/>
    <cellStyle name="Cells 2" xfId="107"/>
    <cellStyle name="Currency [0]" xfId="16"/>
    <cellStyle name="currency1" xfId="95"/>
    <cellStyle name="Currency2" xfId="17"/>
    <cellStyle name="currency3" xfId="96"/>
    <cellStyle name="currency4" xfId="97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1" builtinId="29" hidden="1"/>
    <cellStyle name="Акцент2" xfId="75" builtinId="33" hidden="1"/>
    <cellStyle name="Акцент3" xfId="79" builtinId="37" hidden="1"/>
    <cellStyle name="Акцент4" xfId="83" builtinId="41" hidden="1"/>
    <cellStyle name="Акцент5" xfId="87" builtinId="45" hidden="1"/>
    <cellStyle name="Акцент6" xfId="91" builtinId="49" hidden="1"/>
    <cellStyle name="Ввод " xfId="26" builtinId="20" customBuiltin="1"/>
    <cellStyle name="Вывод" xfId="63" builtinId="21" hidden="1"/>
    <cellStyle name="Вычисление" xfId="64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6"/>
    <cellStyle name="Гиперссылка 4" xfId="30"/>
    <cellStyle name="Гиперссылка 4 2" xfId="108"/>
    <cellStyle name="Гиперссылка 5" xfId="119"/>
    <cellStyle name="Границы" xfId="120"/>
    <cellStyle name="Денежный" xfId="103" builtinId="4" hidden="1"/>
    <cellStyle name="Денежный [0]" xfId="104" builtinId="7" hidden="1"/>
    <cellStyle name="Заголовок" xfId="31"/>
    <cellStyle name="Заголовок 1" xfId="56" builtinId="16" hidden="1"/>
    <cellStyle name="Заголовок 2" xfId="57" builtinId="17" hidden="1"/>
    <cellStyle name="Заголовок 3" xfId="58" builtinId="18" hidden="1"/>
    <cellStyle name="Заголовок 4" xfId="59" builtinId="19" hidden="1"/>
    <cellStyle name="ЗаголовокСтолбца" xfId="32"/>
    <cellStyle name="Значение" xfId="33"/>
    <cellStyle name="Итог" xfId="70" builtinId="25" hidden="1"/>
    <cellStyle name="Контрольная ячейка" xfId="66" builtinId="23" hidden="1"/>
    <cellStyle name="Название" xfId="55" builtinId="15" hidden="1"/>
    <cellStyle name="Нейтральный" xfId="62" builtinId="28" hidden="1"/>
    <cellStyle name="Обычный" xfId="0" builtinId="0" customBuiltin="1"/>
    <cellStyle name="Обычный 10" xfId="98"/>
    <cellStyle name="Обычный 12" xfId="109"/>
    <cellStyle name="Обычный 12 2" xfId="34"/>
    <cellStyle name="Обычный 12 3" xfId="121"/>
    <cellStyle name="Обычный 12 4" xfId="118"/>
    <cellStyle name="Обычный 14" xfId="122"/>
    <cellStyle name="Обычный 14 2" xfId="123"/>
    <cellStyle name="Обычный 14 2 2" xfId="124"/>
    <cellStyle name="Обычный 14 3" xfId="125"/>
    <cellStyle name="Обычный 14 3 2" xfId="126"/>
    <cellStyle name="Обычный 14 4" xfId="127"/>
    <cellStyle name="Обычный 14 4 2" xfId="128"/>
    <cellStyle name="Обычный 14 5" xfId="129"/>
    <cellStyle name="Обычный 14 6" xfId="130"/>
    <cellStyle name="Обычный 14 7" xfId="131"/>
    <cellStyle name="Обычный 14 8" xfId="132"/>
    <cellStyle name="Обычный 14 9" xfId="133"/>
    <cellStyle name="Обычный 15" xfId="35"/>
    <cellStyle name="Обычный 2" xfId="36"/>
    <cellStyle name="Обычный 2 10 2" xfId="110"/>
    <cellStyle name="Обычный 2 2" xfId="37"/>
    <cellStyle name="Обычный 2 3" xfId="134"/>
    <cellStyle name="Обычный 2 4" xfId="100"/>
    <cellStyle name="Обычный 3" xfId="38"/>
    <cellStyle name="Обычный 3 2" xfId="39"/>
    <cellStyle name="Обычный 3 2 2" xfId="115"/>
    <cellStyle name="Обычный 3 3" xfId="40"/>
    <cellStyle name="Обычный 3 4" xfId="135"/>
    <cellStyle name="Обычный 4" xfId="99"/>
    <cellStyle name="Обычный 5" xfId="41"/>
    <cellStyle name="Обычный 5 2" xfId="111"/>
    <cellStyle name="Обычный 6" xfId="112"/>
    <cellStyle name="Обычный 7" xfId="114"/>
    <cellStyle name="Обычный 8" xfId="116"/>
    <cellStyle name="Обычный 9" xfId="117"/>
    <cellStyle name="Обычный_Forma_5_Книга2" xfId="113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Обычный_Шаблон по источникам для Модуля Реестр (2)" xfId="54"/>
    <cellStyle name="Плохой" xfId="61" builtinId="27" hidden="1"/>
    <cellStyle name="Пояснение" xfId="69" builtinId="53" hidden="1"/>
    <cellStyle name="Примечание" xfId="68" builtinId="10" hidden="1"/>
    <cellStyle name="Процентный" xfId="105" builtinId="5" hidden="1"/>
    <cellStyle name="Связанная ячейка" xfId="65" builtinId="24" hidden="1"/>
    <cellStyle name="Текст предупреждения" xfId="67" builtinId="11" hidden="1"/>
    <cellStyle name="Финансовый" xfId="101" builtinId="3" hidden="1"/>
    <cellStyle name="Финансовый [0]" xfId="102" builtinId="6" hidden="1"/>
    <cellStyle name="Хороший" xfId="60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7715250" y="4562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/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/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/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972300" y="2066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632164" y="1211451"/>
          <a:ext cx="179832" cy="199644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408420" y="806196"/>
          <a:ext cx="179832" cy="200025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289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35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2" t="s">
        <v>13</v>
      </c>
      <c r="B1" s="52" t="s">
        <v>14</v>
      </c>
      <c r="C1" s="52" t="s">
        <v>15</v>
      </c>
      <c r="D1" s="19"/>
    </row>
    <row r="2" spans="1:4">
      <c r="A2" s="658">
        <v>44306.689814814818</v>
      </c>
      <c r="B2" s="21" t="s">
        <v>750</v>
      </c>
      <c r="C2" s="21" t="s">
        <v>195</v>
      </c>
    </row>
    <row r="3" spans="1:4">
      <c r="A3" s="658">
        <v>44306.689837962964</v>
      </c>
      <c r="B3" s="21" t="s">
        <v>751</v>
      </c>
      <c r="C3" s="21" t="s">
        <v>195</v>
      </c>
    </row>
    <row r="4" spans="1:4" ht="123.75">
      <c r="A4" s="658">
        <v>44306.689837962964</v>
      </c>
      <c r="B4" s="21" t="s">
        <v>752</v>
      </c>
      <c r="C4" s="21" t="s">
        <v>195</v>
      </c>
    </row>
    <row r="5" spans="1:4">
      <c r="A5" s="658">
        <v>44306.689837962964</v>
      </c>
      <c r="B5" s="21" t="s">
        <v>753</v>
      </c>
      <c r="C5" s="21" t="s">
        <v>195</v>
      </c>
    </row>
    <row r="6" spans="1:4">
      <c r="A6" s="658">
        <v>44306.689849537041</v>
      </c>
      <c r="B6" s="21" t="s">
        <v>754</v>
      </c>
      <c r="C6" s="21" t="s">
        <v>195</v>
      </c>
    </row>
    <row r="7" spans="1:4" ht="22.5">
      <c r="A7" s="658">
        <v>44306.689895833333</v>
      </c>
      <c r="B7" s="21" t="s">
        <v>755</v>
      </c>
      <c r="C7" s="21" t="s">
        <v>195</v>
      </c>
    </row>
    <row r="8" spans="1:4" ht="22.5">
      <c r="A8" s="658">
        <v>44306.68990740741</v>
      </c>
      <c r="B8" s="21" t="s">
        <v>756</v>
      </c>
      <c r="C8" s="21" t="s">
        <v>195</v>
      </c>
    </row>
    <row r="9" spans="1:4">
      <c r="A9" s="658">
        <v>44306.68990740741</v>
      </c>
      <c r="B9" s="21" t="s">
        <v>757</v>
      </c>
      <c r="C9" s="21" t="s">
        <v>195</v>
      </c>
    </row>
    <row r="10" spans="1:4" ht="22.5">
      <c r="A10" s="658">
        <v>44306.689942129633</v>
      </c>
      <c r="B10" s="21" t="s">
        <v>758</v>
      </c>
      <c r="C10" s="21" t="s">
        <v>195</v>
      </c>
    </row>
    <row r="11" spans="1:4" ht="22.5">
      <c r="A11" s="658">
        <v>44306.689988425926</v>
      </c>
      <c r="B11" s="21" t="s">
        <v>759</v>
      </c>
      <c r="C11" s="21" t="s">
        <v>195</v>
      </c>
    </row>
    <row r="12" spans="1:4">
      <c r="A12" s="658">
        <v>44306.690115740741</v>
      </c>
      <c r="B12" s="21" t="s">
        <v>750</v>
      </c>
      <c r="C12" s="21" t="s">
        <v>195</v>
      </c>
    </row>
    <row r="13" spans="1:4">
      <c r="A13" s="658">
        <v>44306.690127314818</v>
      </c>
      <c r="B13" s="21" t="s">
        <v>763</v>
      </c>
      <c r="C13" s="21" t="s">
        <v>195</v>
      </c>
    </row>
    <row r="14" spans="1:4">
      <c r="A14" s="658">
        <v>44306.690439814818</v>
      </c>
      <c r="B14" s="21" t="s">
        <v>750</v>
      </c>
      <c r="C14" s="21" t="s">
        <v>195</v>
      </c>
    </row>
    <row r="15" spans="1:4">
      <c r="A15" s="658">
        <v>44306.690451388888</v>
      </c>
      <c r="B15" s="21" t="s">
        <v>763</v>
      </c>
      <c r="C15" s="21" t="s">
        <v>195</v>
      </c>
    </row>
    <row r="16" spans="1:4">
      <c r="A16" s="658">
        <v>44306.692187499997</v>
      </c>
      <c r="B16" s="21" t="s">
        <v>750</v>
      </c>
      <c r="C16" s="21" t="s">
        <v>195</v>
      </c>
    </row>
    <row r="17" spans="1:3">
      <c r="A17" s="658">
        <v>44306.692199074074</v>
      </c>
      <c r="B17" s="21" t="s">
        <v>763</v>
      </c>
      <c r="C17" s="21" t="s">
        <v>195</v>
      </c>
    </row>
    <row r="18" spans="1:3">
      <c r="A18" s="658">
        <v>44306.699062500003</v>
      </c>
      <c r="B18" s="21" t="s">
        <v>750</v>
      </c>
      <c r="C18" s="21" t="s">
        <v>195</v>
      </c>
    </row>
    <row r="19" spans="1:3">
      <c r="A19" s="658">
        <v>44306.699097222219</v>
      </c>
      <c r="B19" s="21" t="s">
        <v>763</v>
      </c>
      <c r="C19" s="21" t="s">
        <v>195</v>
      </c>
    </row>
    <row r="20" spans="1:3">
      <c r="A20" s="658">
        <v>44307.414074074077</v>
      </c>
      <c r="B20" s="21" t="s">
        <v>750</v>
      </c>
      <c r="C20" s="21" t="s">
        <v>195</v>
      </c>
    </row>
    <row r="21" spans="1:3">
      <c r="A21" s="658">
        <v>44307.414097222223</v>
      </c>
      <c r="B21" s="21" t="s">
        <v>763</v>
      </c>
      <c r="C21" s="21" t="s">
        <v>195</v>
      </c>
    </row>
    <row r="22" spans="1:3">
      <c r="A22" s="658">
        <v>44307.630567129629</v>
      </c>
      <c r="B22" s="21" t="s">
        <v>750</v>
      </c>
      <c r="C22" s="21" t="s">
        <v>195</v>
      </c>
    </row>
    <row r="23" spans="1:3">
      <c r="A23" s="658">
        <v>44307.630590277775</v>
      </c>
      <c r="B23" s="21" t="s">
        <v>763</v>
      </c>
      <c r="C23" s="21" t="s">
        <v>195</v>
      </c>
    </row>
    <row r="24" spans="1:3">
      <c r="A24" s="658">
        <v>44307.718356481484</v>
      </c>
      <c r="B24" s="21" t="s">
        <v>750</v>
      </c>
      <c r="C24" s="21" t="s">
        <v>195</v>
      </c>
    </row>
    <row r="25" spans="1:3">
      <c r="A25" s="658">
        <v>44307.71837962963</v>
      </c>
      <c r="B25" s="21" t="s">
        <v>763</v>
      </c>
      <c r="C25" s="21" t="s">
        <v>195</v>
      </c>
    </row>
    <row r="26" spans="1:3">
      <c r="A26" s="658">
        <v>44308.366493055553</v>
      </c>
      <c r="B26" s="21" t="s">
        <v>750</v>
      </c>
      <c r="C26" s="21" t="s">
        <v>195</v>
      </c>
    </row>
    <row r="27" spans="1:3">
      <c r="A27" s="658">
        <v>44308.366516203707</v>
      </c>
      <c r="B27" s="21" t="s">
        <v>763</v>
      </c>
      <c r="C27" s="21" t="s">
        <v>195</v>
      </c>
    </row>
    <row r="28" spans="1:3">
      <c r="A28" s="658">
        <v>44308.720636574071</v>
      </c>
      <c r="B28" s="21" t="s">
        <v>750</v>
      </c>
      <c r="C28" s="21" t="s">
        <v>195</v>
      </c>
    </row>
    <row r="29" spans="1:3">
      <c r="A29" s="658">
        <v>44308.720659722225</v>
      </c>
      <c r="B29" s="21" t="s">
        <v>763</v>
      </c>
      <c r="C29" s="21" t="s">
        <v>195</v>
      </c>
    </row>
    <row r="30" spans="1:3">
      <c r="A30" s="658">
        <v>44309.497060185182</v>
      </c>
      <c r="B30" s="21" t="s">
        <v>750</v>
      </c>
      <c r="C30" s="21" t="s">
        <v>195</v>
      </c>
    </row>
    <row r="31" spans="1:3">
      <c r="A31" s="658">
        <v>44309.497071759259</v>
      </c>
      <c r="B31" s="21" t="s">
        <v>763</v>
      </c>
      <c r="C31" s="21" t="s">
        <v>195</v>
      </c>
    </row>
    <row r="32" spans="1:3">
      <c r="A32" s="658">
        <v>44309.597245370373</v>
      </c>
      <c r="B32" s="21" t="s">
        <v>750</v>
      </c>
      <c r="C32" s="21" t="s">
        <v>195</v>
      </c>
    </row>
    <row r="33" spans="1:3">
      <c r="A33" s="658">
        <v>44309.597256944442</v>
      </c>
      <c r="B33" s="21" t="s">
        <v>763</v>
      </c>
      <c r="C33" s="21" t="s">
        <v>195</v>
      </c>
    </row>
    <row r="34" spans="1:3">
      <c r="A34" s="658">
        <v>44315.666863425926</v>
      </c>
      <c r="B34" s="21" t="s">
        <v>750</v>
      </c>
      <c r="C34" s="21" t="s">
        <v>195</v>
      </c>
    </row>
    <row r="35" spans="1:3">
      <c r="A35" s="658">
        <v>44315.666886574072</v>
      </c>
      <c r="B35" s="21" t="s">
        <v>763</v>
      </c>
      <c r="C35" s="21" t="s">
        <v>195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60"/>
  <sheetViews>
    <sheetView showGridLines="0" topLeftCell="D4" zoomScaleNormal="100" workbookViewId="0">
      <selection activeCell="F4" sqref="F4"/>
    </sheetView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94" hidden="1" customWidth="1"/>
    <col min="4" max="4" width="3.7109375" style="95" customWidth="1"/>
    <col min="5" max="5" width="60.7109375" style="95" customWidth="1"/>
    <col min="6" max="6" width="50.7109375" style="28" customWidth="1"/>
    <col min="7" max="7" width="3.7109375" style="107" customWidth="1"/>
    <col min="8" max="8" width="9.140625" style="95"/>
    <col min="9" max="9" width="9.140625" style="38" customWidth="1"/>
    <col min="10" max="10" width="9.140625" style="28"/>
    <col min="11" max="11" width="3.140625" style="28" customWidth="1"/>
    <col min="12" max="16" width="9.140625" style="28"/>
    <col min="17" max="17" width="9.140625" style="195"/>
    <col min="18" max="16384" width="9.140625" style="28"/>
  </cols>
  <sheetData>
    <row r="1" spans="1:17" s="27" customFormat="1" ht="13.5" hidden="1" customHeight="1">
      <c r="A1" s="25"/>
      <c r="B1" s="26"/>
      <c r="F1" s="27">
        <v>26361237</v>
      </c>
      <c r="G1" s="105"/>
      <c r="I1" s="106"/>
      <c r="Q1" s="193"/>
    </row>
    <row r="2" spans="1:17" s="27" customFormat="1" ht="12" hidden="1" customHeight="1">
      <c r="A2" s="25"/>
      <c r="B2" s="26"/>
      <c r="G2" s="105"/>
      <c r="I2" s="106"/>
      <c r="Q2" s="193"/>
    </row>
    <row r="3" spans="1:17" s="95" customFormat="1" hidden="1">
      <c r="A3" s="27"/>
      <c r="B3" s="26"/>
      <c r="C3" s="94"/>
      <c r="G3" s="107"/>
      <c r="I3" s="106"/>
      <c r="Q3" s="194"/>
    </row>
    <row r="4" spans="1:17" s="95" customFormat="1" ht="11.25" customHeight="1">
      <c r="A4" s="27"/>
      <c r="B4" s="26"/>
      <c r="C4" s="94"/>
      <c r="D4" s="96"/>
      <c r="E4" s="96"/>
      <c r="F4" s="108" t="e">
        <f>version</f>
        <v>#REF!</v>
      </c>
      <c r="G4" s="107"/>
      <c r="I4" s="106"/>
      <c r="Q4" s="194"/>
    </row>
    <row r="5" spans="1:17" s="95" customFormat="1" ht="40.5" customHeight="1">
      <c r="A5" s="27"/>
      <c r="B5" s="26"/>
      <c r="C5" s="94"/>
      <c r="D5" s="96"/>
      <c r="E5" s="676" t="s">
        <v>748</v>
      </c>
      <c r="F5" s="676"/>
      <c r="G5" s="109"/>
      <c r="I5" s="106"/>
      <c r="Q5" s="194"/>
    </row>
    <row r="6" spans="1:17" ht="11.25" customHeight="1">
      <c r="D6" s="96"/>
      <c r="E6" s="97"/>
      <c r="F6" s="110"/>
      <c r="G6" s="109"/>
    </row>
    <row r="7" spans="1:17" ht="19.5" customHeight="1">
      <c r="D7" s="96"/>
      <c r="E7" s="97" t="s">
        <v>3</v>
      </c>
      <c r="F7" s="53" t="s">
        <v>171</v>
      </c>
      <c r="G7" s="109"/>
    </row>
    <row r="8" spans="1:17" s="95" customFormat="1" ht="9.9499999999999993" hidden="1" customHeight="1">
      <c r="A8" s="98"/>
      <c r="B8" s="26"/>
      <c r="C8" s="94"/>
      <c r="D8" s="99"/>
      <c r="E8" s="97"/>
      <c r="F8" s="113"/>
      <c r="G8" s="111"/>
      <c r="I8" s="106"/>
      <c r="Q8" s="194"/>
    </row>
    <row r="9" spans="1:17" ht="19.5" hidden="1" customHeight="1">
      <c r="D9" s="96"/>
      <c r="E9" s="132" t="s">
        <v>120</v>
      </c>
      <c r="F9" s="133" t="s">
        <v>43</v>
      </c>
      <c r="G9" s="96"/>
    </row>
    <row r="10" spans="1:17" s="95" customFormat="1" ht="9.9499999999999993" customHeight="1">
      <c r="A10" s="98"/>
      <c r="B10" s="26"/>
      <c r="C10" s="94"/>
      <c r="D10" s="99"/>
      <c r="E10" s="97"/>
      <c r="F10" s="113"/>
      <c r="G10" s="111"/>
      <c r="I10" s="106"/>
      <c r="Q10" s="194"/>
    </row>
    <row r="11" spans="1:17" ht="22.5">
      <c r="D11" s="96"/>
      <c r="E11" s="97" t="s">
        <v>198</v>
      </c>
      <c r="F11" s="659" t="s">
        <v>18</v>
      </c>
      <c r="G11" s="96"/>
    </row>
    <row r="12" spans="1:17" s="95" customFormat="1" ht="9.9499999999999993" customHeight="1">
      <c r="A12" s="98"/>
      <c r="B12" s="26"/>
      <c r="C12" s="94"/>
      <c r="D12" s="99"/>
      <c r="E12" s="97"/>
      <c r="F12" s="113"/>
      <c r="G12" s="111"/>
      <c r="I12" s="106"/>
      <c r="Q12" s="194"/>
    </row>
    <row r="13" spans="1:17" ht="19.5" customHeight="1">
      <c r="A13" s="98"/>
      <c r="D13" s="99"/>
      <c r="E13" s="100" t="s">
        <v>134</v>
      </c>
      <c r="F13" s="546" t="s">
        <v>196</v>
      </c>
      <c r="G13" s="111"/>
    </row>
    <row r="14" spans="1:17" hidden="1">
      <c r="A14" s="98"/>
      <c r="D14" s="99"/>
      <c r="E14" s="100" t="s">
        <v>102</v>
      </c>
      <c r="F14" s="479" t="s">
        <v>760</v>
      </c>
      <c r="G14" s="111"/>
    </row>
    <row r="15" spans="1:17" s="95" customFormat="1" ht="9.9499999999999993" hidden="1" customHeight="1">
      <c r="A15" s="98"/>
      <c r="B15" s="26"/>
      <c r="C15" s="94"/>
      <c r="D15" s="99"/>
      <c r="E15" s="97"/>
      <c r="F15" s="113"/>
      <c r="G15" s="111"/>
      <c r="I15" s="106"/>
      <c r="Q15" s="194"/>
    </row>
    <row r="16" spans="1:17" ht="33.75" hidden="1" customHeight="1">
      <c r="A16" s="98"/>
      <c r="D16" s="99"/>
      <c r="E16" s="132" t="s">
        <v>734</v>
      </c>
      <c r="F16" s="163"/>
      <c r="G16" s="111"/>
    </row>
    <row r="17" spans="1:17" ht="33.75" hidden="1" customHeight="1">
      <c r="A17" s="98"/>
      <c r="D17" s="99"/>
      <c r="E17" s="132"/>
      <c r="F17" s="164"/>
      <c r="G17" s="111"/>
    </row>
    <row r="18" spans="1:17" s="95" customFormat="1" ht="3" customHeight="1">
      <c r="A18" s="98"/>
      <c r="B18" s="26"/>
      <c r="C18" s="94"/>
      <c r="D18" s="99"/>
      <c r="E18" s="97"/>
      <c r="F18" s="113"/>
      <c r="G18" s="111"/>
      <c r="I18" s="106"/>
      <c r="Q18" s="194"/>
    </row>
    <row r="19" spans="1:17" s="297" customFormat="1" ht="5.25" hidden="1">
      <c r="A19" s="290"/>
      <c r="B19" s="291"/>
      <c r="C19" s="300"/>
      <c r="D19" s="293"/>
      <c r="E19" s="294"/>
      <c r="F19" s="301"/>
      <c r="G19" s="296"/>
      <c r="I19" s="302"/>
    </row>
    <row r="20" spans="1:17" ht="19.5" customHeight="1">
      <c r="A20" s="98"/>
      <c r="C20" s="210">
        <v>2020</v>
      </c>
      <c r="D20" s="99"/>
      <c r="E20" s="97" t="s">
        <v>296</v>
      </c>
      <c r="F20" s="180">
        <v>2020</v>
      </c>
      <c r="G20" s="111"/>
    </row>
    <row r="21" spans="1:17" s="299" customFormat="1" ht="5.25" hidden="1">
      <c r="A21" s="290"/>
      <c r="B21" s="291"/>
      <c r="C21" s="292"/>
      <c r="D21" s="293"/>
      <c r="E21" s="294"/>
      <c r="F21" s="295"/>
      <c r="G21" s="296"/>
      <c r="H21" s="297"/>
      <c r="I21" s="298"/>
    </row>
    <row r="22" spans="1:17" s="95" customFormat="1" ht="9.9499999999999993" customHeight="1">
      <c r="A22" s="98"/>
      <c r="B22" s="26"/>
      <c r="C22" s="94"/>
      <c r="D22" s="99"/>
      <c r="E22" s="97"/>
      <c r="F22" s="113"/>
      <c r="G22" s="111"/>
      <c r="I22" s="106"/>
      <c r="Q22" s="194"/>
    </row>
    <row r="23" spans="1:17" ht="33.75" customHeight="1">
      <c r="D23" s="96"/>
      <c r="E23" s="100" t="s">
        <v>25</v>
      </c>
      <c r="F23" s="659" t="s">
        <v>18</v>
      </c>
      <c r="G23" s="96"/>
    </row>
    <row r="24" spans="1:17" s="95" customFormat="1" ht="3.6" customHeight="1">
      <c r="A24" s="27"/>
      <c r="B24" s="26"/>
      <c r="C24" s="94"/>
      <c r="D24" s="96"/>
      <c r="E24" s="97"/>
      <c r="F24" s="97"/>
      <c r="G24" s="97"/>
      <c r="H24" s="97"/>
      <c r="I24" s="106"/>
      <c r="Q24" s="194"/>
    </row>
    <row r="25" spans="1:17" s="95" customFormat="1" ht="30" customHeight="1">
      <c r="A25" s="27"/>
      <c r="B25" s="26"/>
      <c r="C25" s="101"/>
      <c r="D25" s="99"/>
      <c r="E25" s="102"/>
      <c r="F25" s="113"/>
      <c r="G25" s="112"/>
      <c r="I25" s="106"/>
      <c r="Q25" s="194"/>
    </row>
    <row r="26" spans="1:17">
      <c r="C26" s="101"/>
      <c r="D26" s="99"/>
      <c r="E26" s="103" t="s">
        <v>292</v>
      </c>
      <c r="F26" s="54" t="s">
        <v>850</v>
      </c>
      <c r="G26" s="112"/>
    </row>
    <row r="27" spans="1:17" ht="19.5" hidden="1" customHeight="1">
      <c r="C27" s="101"/>
      <c r="D27" s="99"/>
      <c r="E27" s="103" t="s">
        <v>293</v>
      </c>
      <c r="F27" s="55"/>
      <c r="G27" s="112"/>
    </row>
    <row r="28" spans="1:17">
      <c r="C28" s="101"/>
      <c r="D28" s="99"/>
      <c r="E28" s="102" t="s">
        <v>4</v>
      </c>
      <c r="F28" s="54" t="s">
        <v>851</v>
      </c>
      <c r="G28" s="112"/>
    </row>
    <row r="29" spans="1:17">
      <c r="C29" s="101"/>
      <c r="D29" s="99"/>
      <c r="E29" s="102" t="s">
        <v>5</v>
      </c>
      <c r="F29" s="54" t="s">
        <v>852</v>
      </c>
      <c r="G29" s="112"/>
      <c r="H29" s="29"/>
    </row>
    <row r="30" spans="1:17" ht="19.5" hidden="1" customHeight="1">
      <c r="C30" s="101"/>
      <c r="D30" s="99"/>
      <c r="E30" s="102" t="s">
        <v>100</v>
      </c>
      <c r="F30" s="55"/>
      <c r="G30" s="112"/>
      <c r="H30" s="29"/>
    </row>
    <row r="31" spans="1:17" s="299" customFormat="1" ht="5.25">
      <c r="A31" s="509"/>
      <c r="B31" s="291"/>
      <c r="C31" s="510"/>
      <c r="D31" s="293"/>
      <c r="E31" s="511"/>
      <c r="F31" s="512"/>
      <c r="G31" s="513"/>
      <c r="H31" s="514"/>
      <c r="I31" s="298"/>
    </row>
    <row r="32" spans="1:17">
      <c r="B32" s="304"/>
      <c r="C32" s="101"/>
      <c r="D32" s="309"/>
      <c r="E32" s="539" t="s">
        <v>508</v>
      </c>
      <c r="F32" s="660" t="s">
        <v>510</v>
      </c>
      <c r="G32" s="112"/>
      <c r="H32" s="29"/>
    </row>
    <row r="33" spans="1:17" s="306" customFormat="1" ht="3" customHeight="1">
      <c r="A33" s="308"/>
      <c r="B33" s="304"/>
      <c r="C33" s="305"/>
      <c r="D33" s="309"/>
      <c r="E33" s="307"/>
      <c r="F33" s="311"/>
      <c r="G33" s="310"/>
      <c r="I33" s="106"/>
      <c r="Q33" s="312"/>
    </row>
    <row r="34" spans="1:17" s="306" customFormat="1" ht="22.5">
      <c r="A34" s="308"/>
      <c r="B34" s="304"/>
      <c r="C34" s="305"/>
      <c r="D34" s="309"/>
      <c r="E34" s="307" t="s">
        <v>717</v>
      </c>
      <c r="F34" s="659" t="s">
        <v>18</v>
      </c>
      <c r="G34" s="310"/>
      <c r="I34" s="106"/>
      <c r="Q34" s="312"/>
    </row>
    <row r="35" spans="1:17" s="306" customFormat="1" ht="3" customHeight="1">
      <c r="A35" s="308"/>
      <c r="B35" s="304"/>
      <c r="C35" s="305"/>
      <c r="D35" s="309"/>
      <c r="E35" s="307"/>
      <c r="F35" s="311"/>
      <c r="G35" s="310"/>
      <c r="I35" s="106"/>
      <c r="Q35" s="312"/>
    </row>
    <row r="36" spans="1:17" s="95" customFormat="1" ht="22.5">
      <c r="A36" s="98"/>
      <c r="B36" s="26"/>
      <c r="C36" s="94"/>
      <c r="D36" s="99"/>
      <c r="E36" s="303" t="s">
        <v>297</v>
      </c>
      <c r="F36" s="661" t="s">
        <v>17</v>
      </c>
      <c r="G36" s="111"/>
      <c r="I36" s="106"/>
      <c r="Q36" s="194"/>
    </row>
    <row r="37" spans="1:17" s="95" customFormat="1" ht="22.5">
      <c r="A37" s="98"/>
      <c r="B37" s="26"/>
      <c r="C37" s="94"/>
      <c r="D37" s="99"/>
      <c r="E37" s="307" t="s">
        <v>298</v>
      </c>
      <c r="F37" s="662" t="s">
        <v>1484</v>
      </c>
      <c r="G37" s="111"/>
      <c r="I37" s="106"/>
      <c r="Q37" s="194"/>
    </row>
    <row r="38" spans="1:17" s="306" customFormat="1" ht="3" customHeight="1">
      <c r="A38" s="308"/>
      <c r="B38" s="304"/>
      <c r="C38" s="305"/>
      <c r="D38" s="309"/>
      <c r="E38" s="307"/>
      <c r="F38" s="311"/>
      <c r="G38" s="310"/>
      <c r="I38" s="106"/>
      <c r="Q38" s="312"/>
    </row>
    <row r="39" spans="1:17" s="95" customFormat="1" ht="22.5">
      <c r="A39" s="98"/>
      <c r="B39" s="26"/>
      <c r="C39" s="94"/>
      <c r="D39" s="99"/>
      <c r="E39" s="307" t="s">
        <v>299</v>
      </c>
      <c r="F39" s="661" t="s">
        <v>17</v>
      </c>
      <c r="G39" s="111"/>
      <c r="I39" s="106"/>
      <c r="Q39" s="194"/>
    </row>
    <row r="40" spans="1:17" s="306" customFormat="1" ht="3" customHeight="1">
      <c r="A40" s="308"/>
      <c r="B40" s="304"/>
      <c r="C40" s="305"/>
      <c r="D40" s="309"/>
      <c r="E40" s="307"/>
      <c r="F40" s="311"/>
      <c r="G40" s="310"/>
      <c r="I40" s="106"/>
      <c r="Q40" s="312"/>
    </row>
    <row r="41" spans="1:17" s="95" customFormat="1">
      <c r="A41" s="98"/>
      <c r="B41" s="26"/>
      <c r="C41" s="94"/>
      <c r="D41" s="99"/>
      <c r="E41" s="307" t="s">
        <v>300</v>
      </c>
      <c r="F41" s="661" t="s">
        <v>17</v>
      </c>
      <c r="G41" s="111"/>
      <c r="I41" s="106"/>
      <c r="Q41" s="194"/>
    </row>
    <row r="42" spans="1:17" s="306" customFormat="1" ht="60" hidden="1" customHeight="1">
      <c r="A42" s="308"/>
      <c r="B42" s="304"/>
      <c r="C42" s="305"/>
      <c r="D42" s="309"/>
      <c r="E42" s="307" t="s">
        <v>733</v>
      </c>
      <c r="F42" s="587" t="str">
        <f>F41</f>
        <v>да</v>
      </c>
      <c r="G42" s="310"/>
      <c r="I42" s="106"/>
      <c r="Q42" s="312"/>
    </row>
    <row r="43" spans="1:17" s="306" customFormat="1" ht="22.5">
      <c r="A43" s="308"/>
      <c r="B43" s="304"/>
      <c r="C43" s="305"/>
      <c r="D43" s="309"/>
      <c r="E43" s="307" t="s">
        <v>507</v>
      </c>
      <c r="F43" s="661" t="s">
        <v>18</v>
      </c>
      <c r="G43" s="310"/>
      <c r="I43" s="106"/>
      <c r="Q43" s="312"/>
    </row>
    <row r="44" spans="1:17" s="95" customFormat="1" ht="9.75" customHeight="1">
      <c r="A44" s="98"/>
      <c r="B44" s="26"/>
      <c r="C44" s="94"/>
      <c r="D44" s="99"/>
      <c r="E44" s="97"/>
      <c r="F44" s="113"/>
      <c r="G44" s="111"/>
      <c r="I44" s="106"/>
      <c r="Q44" s="194"/>
    </row>
    <row r="45" spans="1:17" ht="19.5" customHeight="1">
      <c r="A45" s="30"/>
      <c r="B45" s="31"/>
      <c r="D45" s="49"/>
      <c r="E45" s="104" t="s">
        <v>88</v>
      </c>
      <c r="F45" s="60" t="s">
        <v>1485</v>
      </c>
      <c r="G45" s="111"/>
    </row>
    <row r="46" spans="1:17" ht="19.5" customHeight="1">
      <c r="A46" s="30"/>
      <c r="B46" s="31"/>
      <c r="D46" s="49"/>
      <c r="E46" s="104" t="s">
        <v>95</v>
      </c>
      <c r="F46" s="60" t="s">
        <v>1778</v>
      </c>
      <c r="G46" s="111"/>
    </row>
    <row r="47" spans="1:17" s="95" customFormat="1" ht="3" customHeight="1">
      <c r="A47" s="30"/>
      <c r="B47" s="31"/>
      <c r="C47" s="94"/>
      <c r="D47" s="49"/>
      <c r="E47" s="104"/>
      <c r="F47" s="104"/>
      <c r="G47" s="111"/>
      <c r="I47" s="106"/>
      <c r="Q47" s="194"/>
    </row>
    <row r="48" spans="1:17" s="95" customFormat="1" ht="19.5" customHeight="1">
      <c r="A48" s="27"/>
      <c r="B48" s="26"/>
      <c r="C48" s="94"/>
      <c r="E48" s="62"/>
      <c r="F48" s="111" t="s">
        <v>177</v>
      </c>
      <c r="G48" s="107"/>
      <c r="I48" s="106"/>
      <c r="Q48" s="194"/>
    </row>
    <row r="49" spans="5:6" ht="19.5" customHeight="1">
      <c r="E49" s="104" t="s">
        <v>20</v>
      </c>
      <c r="F49" s="60" t="s">
        <v>1776</v>
      </c>
    </row>
    <row r="50" spans="5:6" ht="19.5" customHeight="1">
      <c r="E50" s="104" t="s">
        <v>21</v>
      </c>
      <c r="F50" s="60" t="s">
        <v>1777</v>
      </c>
    </row>
    <row r="51" spans="5:6" ht="19.5" customHeight="1">
      <c r="E51" s="104" t="s">
        <v>26</v>
      </c>
      <c r="F51" s="60" t="s">
        <v>1486</v>
      </c>
    </row>
    <row r="52" spans="5:6" ht="19.5" customHeight="1">
      <c r="E52" s="104" t="s">
        <v>22</v>
      </c>
      <c r="F52" s="60" t="s">
        <v>1487</v>
      </c>
    </row>
    <row r="53" spans="5:6" ht="3" customHeight="1">
      <c r="E53" s="104"/>
      <c r="F53" s="49"/>
    </row>
    <row r="54" spans="5:6" ht="30" customHeight="1">
      <c r="E54" s="104"/>
      <c r="F54" s="49"/>
    </row>
    <row r="55" spans="5:6" ht="9.9499999999999993" customHeight="1"/>
    <row r="56" spans="5:6" ht="60.75" customHeight="1">
      <c r="E56" s="677" t="s">
        <v>749</v>
      </c>
      <c r="F56" s="677"/>
    </row>
    <row r="60" spans="5:6">
      <c r="E60" s="643"/>
    </row>
  </sheetData>
  <sheetProtection password="FA9C" sheet="1" objects="1" scenarios="1" formatColumns="0" formatRows="0"/>
  <dataConsolidate/>
  <mergeCells count="2">
    <mergeCell ref="E5:F5"/>
    <mergeCell ref="E56:F56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zoomScaleNormal="100" workbookViewId="0">
      <selection activeCell="M44" sqref="M44"/>
    </sheetView>
  </sheetViews>
  <sheetFormatPr defaultRowHeight="15"/>
  <cols>
    <col min="1" max="1" width="6.42578125" style="168" hidden="1" customWidth="1"/>
    <col min="2" max="2" width="2" style="168" hidden="1" customWidth="1"/>
    <col min="3" max="3" width="3.7109375" style="168" customWidth="1"/>
    <col min="4" max="4" width="4.28515625" style="168" customWidth="1"/>
    <col min="5" max="5" width="45" style="168" customWidth="1"/>
    <col min="6" max="6" width="6.42578125" style="168" bestFit="1" customWidth="1"/>
    <col min="7" max="7" width="4.42578125" style="168" customWidth="1"/>
    <col min="8" max="8" width="5.5703125" style="168" customWidth="1"/>
    <col min="9" max="9" width="52.85546875" style="168" customWidth="1"/>
    <col min="10" max="10" width="7" style="168" bestFit="1" customWidth="1"/>
    <col min="11" max="11" width="3.7109375" style="168" bestFit="1" customWidth="1"/>
    <col min="12" max="12" width="6.28515625" style="168" bestFit="1" customWidth="1"/>
    <col min="13" max="13" width="61" style="168" customWidth="1"/>
    <col min="14" max="15" width="9.140625" style="169"/>
    <col min="16" max="16" width="9.140625" style="198"/>
    <col min="17" max="38" width="9.140625" style="169"/>
    <col min="39" max="16384" width="9.140625" style="168"/>
  </cols>
  <sheetData>
    <row r="1" spans="1:38" hidden="1"/>
    <row r="2" spans="1:38" hidden="1"/>
    <row r="3" spans="1:38" ht="10.5" customHeight="1"/>
    <row r="4" spans="1:38" ht="27" customHeight="1">
      <c r="A4" s="170"/>
      <c r="B4" s="170"/>
      <c r="D4" s="699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700"/>
      <c r="F4" s="700"/>
      <c r="G4" s="700"/>
      <c r="H4" s="700"/>
      <c r="I4" s="701"/>
      <c r="J4" s="169"/>
      <c r="K4" s="169"/>
      <c r="L4" s="169"/>
      <c r="M4" s="169"/>
    </row>
    <row r="5" spans="1:38" s="172" customFormat="1" ht="15.75">
      <c r="A5" s="170"/>
      <c r="B5" s="170"/>
      <c r="C5" s="170"/>
      <c r="D5" s="702" t="str">
        <f>IF(org=0,"Не определено",org)</f>
        <v>АО "Урайтеплоэнергия"</v>
      </c>
      <c r="E5" s="703"/>
      <c r="F5" s="703"/>
      <c r="G5" s="703"/>
      <c r="H5" s="703"/>
      <c r="I5" s="704"/>
      <c r="J5" s="171"/>
      <c r="K5" s="171"/>
      <c r="L5" s="171"/>
      <c r="M5" s="171"/>
      <c r="N5" s="171"/>
      <c r="O5" s="171"/>
      <c r="P5" s="199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</row>
    <row r="6" spans="1:38" s="173" customFormat="1" ht="3" customHeight="1">
      <c r="A6" s="706"/>
      <c r="B6" s="706"/>
      <c r="C6" s="706"/>
      <c r="D6" s="706"/>
      <c r="E6" s="706"/>
      <c r="F6" s="706"/>
      <c r="G6" s="61"/>
      <c r="H6" s="61"/>
      <c r="I6" s="61"/>
      <c r="J6" s="61"/>
      <c r="K6" s="61"/>
      <c r="N6" s="174"/>
      <c r="O6" s="174"/>
      <c r="P6" s="200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</row>
    <row r="7" spans="1:38" ht="3.75" customHeight="1">
      <c r="A7" s="706"/>
      <c r="B7" s="706"/>
      <c r="C7" s="706"/>
      <c r="D7" s="706"/>
      <c r="E7" s="706"/>
      <c r="F7" s="706"/>
    </row>
    <row r="8" spans="1:38" ht="0.2" customHeight="1">
      <c r="B8" s="688"/>
      <c r="C8" s="688"/>
      <c r="D8" s="688"/>
      <c r="E8" s="705"/>
      <c r="F8" s="705"/>
    </row>
    <row r="9" spans="1:38" ht="0.2" customHeight="1">
      <c r="B9" s="688"/>
      <c r="C9" s="688"/>
      <c r="D9" s="688"/>
      <c r="E9" s="705"/>
      <c r="F9" s="705"/>
    </row>
    <row r="10" spans="1:38" ht="0.2" customHeight="1">
      <c r="B10" s="688"/>
      <c r="C10" s="688"/>
      <c r="D10" s="688"/>
      <c r="E10" s="705"/>
      <c r="F10" s="705"/>
    </row>
    <row r="11" spans="1:38" ht="6" hidden="1" customHeight="1">
      <c r="B11" s="688"/>
      <c r="C11" s="688"/>
      <c r="D11" s="688"/>
      <c r="E11" s="705"/>
      <c r="F11" s="705"/>
    </row>
    <row r="12" spans="1:38" ht="20.25" hidden="1" customHeight="1">
      <c r="A12" s="137"/>
      <c r="B12" s="688"/>
      <c r="C12" s="688"/>
      <c r="D12" s="688"/>
      <c r="E12" s="645"/>
      <c r="F12" s="137"/>
      <c r="G12" s="645"/>
      <c r="H12" s="645"/>
      <c r="I12" s="137"/>
      <c r="J12" s="137"/>
      <c r="K12" s="645"/>
    </row>
    <row r="13" spans="1:38" ht="51" customHeight="1">
      <c r="B13" s="688"/>
      <c r="C13" s="688"/>
      <c r="D13" s="688"/>
      <c r="E13" s="645"/>
      <c r="F13" s="647"/>
      <c r="G13" s="137"/>
      <c r="H13" s="137"/>
      <c r="I13" s="137"/>
      <c r="J13" s="137"/>
      <c r="K13" s="645"/>
    </row>
    <row r="14" spans="1:38" s="317" customFormat="1" ht="132.75" hidden="1" customHeight="1">
      <c r="B14" s="707"/>
      <c r="C14" s="707"/>
      <c r="D14" s="707"/>
      <c r="E14" s="318"/>
      <c r="F14" s="319"/>
      <c r="G14" s="319"/>
      <c r="H14" s="319"/>
      <c r="I14" s="319"/>
      <c r="J14" s="319"/>
      <c r="K14" s="320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</row>
    <row r="15" spans="1:38" ht="3" customHeight="1"/>
    <row r="16" spans="1:38" ht="0.2" customHeight="1"/>
    <row r="17" spans="1:38" s="172" customFormat="1" ht="0.2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3"/>
      <c r="N17" s="171"/>
      <c r="O17" s="171"/>
      <c r="P17" s="199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</row>
    <row r="18" spans="1:38" ht="23.25" customHeight="1">
      <c r="A18" s="697"/>
      <c r="B18" s="137"/>
      <c r="C18" s="137"/>
      <c r="D18" s="698" t="s">
        <v>100</v>
      </c>
      <c r="E18" s="698"/>
      <c r="F18" s="683" t="s">
        <v>174</v>
      </c>
      <c r="G18" s="683"/>
      <c r="H18" s="683"/>
      <c r="I18" s="683"/>
      <c r="J18" s="683" t="s">
        <v>290</v>
      </c>
      <c r="K18" s="683"/>
      <c r="L18" s="683"/>
      <c r="M18" s="683"/>
    </row>
    <row r="19" spans="1:38" ht="23.25" customHeight="1">
      <c r="A19" s="697"/>
      <c r="B19" s="138"/>
      <c r="C19" s="139"/>
      <c r="D19" s="646" t="s">
        <v>23</v>
      </c>
      <c r="E19" s="646" t="s">
        <v>126</v>
      </c>
      <c r="F19" s="646" t="s">
        <v>121</v>
      </c>
      <c r="G19" s="686" t="s">
        <v>23</v>
      </c>
      <c r="H19" s="687"/>
      <c r="I19" s="646" t="s">
        <v>126</v>
      </c>
      <c r="J19" s="646" t="s">
        <v>121</v>
      </c>
      <c r="K19" s="686" t="s">
        <v>23</v>
      </c>
      <c r="L19" s="687"/>
      <c r="M19" s="646" t="s">
        <v>126</v>
      </c>
    </row>
    <row r="20" spans="1:38" s="141" customFormat="1" ht="14.25" customHeight="1">
      <c r="A20" s="81"/>
      <c r="B20" s="81"/>
      <c r="C20" s="81"/>
      <c r="D20" s="150" t="s">
        <v>24</v>
      </c>
      <c r="E20" s="150" t="s">
        <v>0</v>
      </c>
      <c r="F20" s="150" t="s">
        <v>1</v>
      </c>
      <c r="G20" s="684" t="s">
        <v>2</v>
      </c>
      <c r="H20" s="685"/>
      <c r="I20" s="150" t="s">
        <v>11</v>
      </c>
      <c r="J20" s="150" t="s">
        <v>12</v>
      </c>
      <c r="K20" s="684" t="s">
        <v>27</v>
      </c>
      <c r="L20" s="685"/>
      <c r="M20" s="150" t="s">
        <v>28</v>
      </c>
      <c r="N20" s="149"/>
      <c r="O20" s="169"/>
      <c r="P20" s="201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</row>
    <row r="21" spans="1:38" hidden="1">
      <c r="A21" s="176"/>
      <c r="B21" s="140"/>
      <c r="C21" s="140"/>
      <c r="D21" s="157"/>
      <c r="E21" s="158"/>
      <c r="F21" s="159"/>
      <c r="G21" s="158"/>
      <c r="H21" s="158"/>
      <c r="I21" s="159"/>
      <c r="J21" s="159"/>
      <c r="K21" s="160"/>
      <c r="L21" s="158"/>
      <c r="M21" s="161"/>
    </row>
    <row r="22" spans="1:38" ht="45" customHeight="1">
      <c r="A22" s="63"/>
      <c r="B22" s="63"/>
      <c r="C22" s="48"/>
      <c r="D22" s="692" t="s">
        <v>24</v>
      </c>
      <c r="E22" s="689" t="s">
        <v>1701</v>
      </c>
      <c r="F22" s="681" t="s">
        <v>18</v>
      </c>
      <c r="G22" s="693"/>
      <c r="H22" s="679">
        <v>1</v>
      </c>
      <c r="I22" s="695"/>
      <c r="J22" s="681" t="s">
        <v>18</v>
      </c>
      <c r="K22" s="156" t="s">
        <v>122</v>
      </c>
      <c r="L22" s="648" t="s">
        <v>24</v>
      </c>
      <c r="M22" s="166" t="s">
        <v>122</v>
      </c>
      <c r="X22" s="169" t="s">
        <v>1702</v>
      </c>
      <c r="Y22" s="169" t="s">
        <v>123</v>
      </c>
      <c r="Z22" s="169">
        <v>1705000</v>
      </c>
    </row>
    <row r="23" spans="1:38" ht="15" hidden="1" customHeight="1">
      <c r="A23" s="63"/>
      <c r="B23" s="63"/>
      <c r="C23" s="78"/>
      <c r="D23" s="692"/>
      <c r="E23" s="690"/>
      <c r="F23" s="682"/>
      <c r="G23" s="694"/>
      <c r="H23" s="679"/>
      <c r="I23" s="696"/>
      <c r="J23" s="682"/>
      <c r="K23" s="144" t="s">
        <v>122</v>
      </c>
      <c r="L23" s="152"/>
      <c r="M23" s="165" t="s">
        <v>122</v>
      </c>
    </row>
    <row r="24" spans="1:38" ht="15" hidden="1" customHeight="1">
      <c r="A24" s="63"/>
      <c r="B24" s="63"/>
      <c r="C24" s="78"/>
      <c r="D24" s="692"/>
      <c r="E24" s="691"/>
      <c r="F24" s="682"/>
      <c r="G24" s="144"/>
      <c r="H24" s="152"/>
      <c r="I24" s="544" t="s">
        <v>122</v>
      </c>
      <c r="J24" s="152"/>
      <c r="K24" s="152" t="s">
        <v>122</v>
      </c>
      <c r="L24" s="152"/>
      <c r="M24" s="153"/>
    </row>
    <row r="25" spans="1:38" ht="15" hidden="1" customHeight="1">
      <c r="A25" s="177"/>
      <c r="B25" s="154"/>
      <c r="C25" s="678"/>
      <c r="D25" s="144"/>
      <c r="E25" s="543" t="s">
        <v>122</v>
      </c>
      <c r="F25" s="152"/>
      <c r="G25" s="152"/>
      <c r="H25" s="152"/>
      <c r="I25" s="152"/>
      <c r="J25" s="152"/>
      <c r="K25" s="152" t="s">
        <v>122</v>
      </c>
      <c r="L25" s="152"/>
      <c r="M25" s="153"/>
    </row>
    <row r="26" spans="1:38" ht="15" customHeight="1">
      <c r="C26" s="678"/>
      <c r="D26" s="181"/>
      <c r="E26" s="181"/>
      <c r="F26" s="181"/>
      <c r="G26" s="181"/>
      <c r="H26" s="181"/>
      <c r="I26" s="181"/>
      <c r="J26" s="181"/>
      <c r="K26" s="181" t="s">
        <v>122</v>
      </c>
      <c r="L26" s="181"/>
      <c r="M26" s="181"/>
    </row>
    <row r="27" spans="1:38" ht="37.5" customHeight="1"/>
    <row r="33" spans="12:12">
      <c r="L33" s="664"/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AC313"/>
  <sheetViews>
    <sheetView showGridLines="0" topLeftCell="C20" zoomScaleNormal="100" workbookViewId="0">
      <selection activeCell="Q70" sqref="Q70"/>
    </sheetView>
  </sheetViews>
  <sheetFormatPr defaultRowHeight="10.5" customHeight="1"/>
  <cols>
    <col min="1" max="1" width="19.140625" style="15" hidden="1" customWidth="1"/>
    <col min="2" max="2" width="16.85546875" style="146" hidden="1" customWidth="1"/>
    <col min="3" max="3" width="3.7109375" style="79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93.42578125" style="33" customWidth="1"/>
    <col min="9" max="10" width="3.7109375" style="146" customWidth="1"/>
    <col min="11" max="11" width="3.7109375" style="415" customWidth="1"/>
    <col min="12" max="15" width="3.7109375" style="146" customWidth="1"/>
    <col min="16" max="16" width="10.5703125" style="415" customWidth="1"/>
    <col min="17" max="17" width="34.7109375" style="146" customWidth="1"/>
    <col min="18" max="18" width="9.42578125" style="146" customWidth="1"/>
    <col min="19" max="19" width="9.140625" style="386"/>
    <col min="20" max="24" width="9.140625" style="146"/>
    <col min="25" max="29" width="9.140625" style="42"/>
    <col min="30" max="16384" width="9.140625" style="33"/>
  </cols>
  <sheetData>
    <row r="1" spans="1:29" s="409" customFormat="1" ht="10.5" hidden="1" customHeight="1">
      <c r="A1" s="448"/>
      <c r="C1" s="186"/>
      <c r="G1" s="409">
        <v>4</v>
      </c>
      <c r="K1" s="415"/>
      <c r="P1" s="415"/>
    </row>
    <row r="2" spans="1:29" s="409" customFormat="1" ht="22.5" hidden="1">
      <c r="A2" s="410"/>
      <c r="C2" s="449"/>
      <c r="D2" s="447"/>
      <c r="E2" s="383"/>
      <c r="F2" s="446" t="s">
        <v>386</v>
      </c>
      <c r="G2" s="443"/>
      <c r="H2" s="450" t="s">
        <v>547</v>
      </c>
      <c r="I2" s="377"/>
      <c r="K2" s="415"/>
      <c r="P2" s="415"/>
      <c r="S2" s="386"/>
      <c r="Y2" s="42"/>
      <c r="Z2" s="42"/>
      <c r="AA2" s="42"/>
      <c r="AB2" s="42"/>
      <c r="AC2" s="42"/>
    </row>
    <row r="3" spans="1:29" s="405" customFormat="1" ht="10.5" hidden="1" customHeight="1">
      <c r="A3" s="410"/>
      <c r="B3" s="409"/>
      <c r="C3" s="407"/>
      <c r="I3" s="409"/>
      <c r="J3" s="409"/>
      <c r="K3" s="415"/>
      <c r="L3" s="409"/>
      <c r="M3" s="409"/>
      <c r="N3" s="409"/>
      <c r="O3" s="409"/>
      <c r="P3" s="415"/>
      <c r="Q3" s="409"/>
      <c r="R3" s="409"/>
      <c r="S3" s="386"/>
      <c r="T3" s="409"/>
      <c r="U3" s="409"/>
      <c r="V3" s="409"/>
      <c r="W3" s="409"/>
      <c r="X3" s="409"/>
      <c r="Y3" s="42"/>
      <c r="Z3" s="42"/>
      <c r="AA3" s="42"/>
      <c r="AB3" s="42"/>
      <c r="AC3" s="42"/>
    </row>
    <row r="4" spans="1:29" s="405" customFormat="1" ht="22.5" hidden="1">
      <c r="A4" s="503"/>
      <c r="B4" s="409"/>
      <c r="C4" s="278"/>
      <c r="D4" s="10"/>
      <c r="E4" s="383"/>
      <c r="F4" s="498" t="s">
        <v>586</v>
      </c>
      <c r="G4" s="582"/>
      <c r="H4" s="258" t="s">
        <v>589</v>
      </c>
      <c r="I4" s="377"/>
      <c r="J4" s="409"/>
      <c r="K4" s="415"/>
      <c r="L4" s="409"/>
      <c r="M4" s="409"/>
      <c r="N4" s="409"/>
      <c r="O4" s="409"/>
      <c r="P4" s="415"/>
      <c r="Q4" s="409"/>
      <c r="R4" s="409"/>
      <c r="S4" s="386"/>
      <c r="T4" s="409"/>
      <c r="U4" s="409"/>
      <c r="V4" s="409"/>
      <c r="W4" s="409"/>
      <c r="X4" s="409"/>
      <c r="Y4" s="42"/>
      <c r="Z4" s="42"/>
      <c r="AA4" s="42"/>
      <c r="AB4" s="42"/>
      <c r="AC4" s="42"/>
    </row>
    <row r="5" spans="1:29" s="405" customFormat="1" ht="10.5" hidden="1" customHeight="1">
      <c r="A5" s="410"/>
      <c r="B5" s="409"/>
      <c r="C5" s="407"/>
      <c r="I5" s="409"/>
      <c r="J5" s="409"/>
      <c r="K5" s="415"/>
      <c r="L5" s="409"/>
      <c r="M5" s="409"/>
      <c r="N5" s="409"/>
      <c r="O5" s="409"/>
      <c r="P5" s="415"/>
      <c r="Q5" s="409"/>
      <c r="R5" s="409"/>
      <c r="S5" s="386"/>
      <c r="T5" s="409"/>
      <c r="U5" s="409"/>
      <c r="V5" s="409"/>
      <c r="W5" s="409"/>
      <c r="X5" s="409"/>
      <c r="Y5" s="42"/>
      <c r="Z5" s="42"/>
      <c r="AA5" s="42"/>
      <c r="AB5" s="42"/>
      <c r="AC5" s="42"/>
    </row>
    <row r="6" spans="1:29" s="405" customFormat="1" ht="22.5" hidden="1">
      <c r="A6" s="718"/>
      <c r="B6" s="415" t="s">
        <v>652</v>
      </c>
      <c r="C6" s="278"/>
      <c r="D6" s="528">
        <f>A6</f>
        <v>0</v>
      </c>
      <c r="E6" s="575"/>
      <c r="F6" s="498" t="s">
        <v>384</v>
      </c>
      <c r="G6" s="570" t="s">
        <v>384</v>
      </c>
      <c r="H6" s="258" t="s">
        <v>531</v>
      </c>
      <c r="I6" s="377"/>
      <c r="J6" s="409"/>
      <c r="K6" s="415"/>
      <c r="L6" s="409"/>
      <c r="M6" s="409"/>
      <c r="N6" s="409"/>
      <c r="O6" s="409"/>
      <c r="P6" s="415"/>
      <c r="Q6" s="409"/>
      <c r="R6" s="409"/>
      <c r="S6" s="386"/>
      <c r="T6" s="409"/>
      <c r="U6" s="409"/>
      <c r="V6" s="409"/>
      <c r="W6" s="409"/>
      <c r="X6" s="409"/>
      <c r="Y6" s="42"/>
      <c r="Z6" s="42"/>
      <c r="AA6" s="42"/>
      <c r="AB6" s="42"/>
      <c r="AC6" s="42"/>
    </row>
    <row r="7" spans="1:29" s="568" customFormat="1" ht="11.25" hidden="1">
      <c r="A7" s="718"/>
      <c r="C7" s="337"/>
      <c r="D7" s="562"/>
      <c r="E7" s="561" t="s">
        <v>631</v>
      </c>
      <c r="F7" s="560"/>
      <c r="G7" s="560">
        <f>G8*G9+G10</f>
        <v>0</v>
      </c>
      <c r="H7" s="559"/>
      <c r="I7" s="415"/>
      <c r="K7" s="415"/>
      <c r="P7" s="415"/>
    </row>
    <row r="8" spans="1:29" s="405" customFormat="1" ht="22.5" hidden="1">
      <c r="A8" s="718"/>
      <c r="B8" s="409"/>
      <c r="C8" s="278"/>
      <c r="D8" s="528" t="str">
        <f>A6&amp;".1"</f>
        <v>.1</v>
      </c>
      <c r="E8" s="538" t="s">
        <v>524</v>
      </c>
      <c r="F8" s="642"/>
      <c r="G8" s="443"/>
      <c r="H8" s="258" t="s">
        <v>532</v>
      </c>
      <c r="I8" s="377"/>
      <c r="J8" s="409"/>
      <c r="K8" s="415"/>
      <c r="L8" s="409"/>
      <c r="M8" s="409"/>
      <c r="N8" s="409"/>
      <c r="O8" s="409"/>
      <c r="P8" s="415"/>
      <c r="Q8" s="409"/>
      <c r="R8" s="409"/>
      <c r="S8" s="386"/>
      <c r="T8" s="409"/>
      <c r="U8" s="409"/>
      <c r="V8" s="409"/>
      <c r="W8" s="409"/>
      <c r="X8" s="409"/>
      <c r="Y8" s="42"/>
      <c r="Z8" s="42"/>
      <c r="AA8" s="42"/>
      <c r="AB8" s="42"/>
      <c r="AC8" s="42"/>
    </row>
    <row r="9" spans="1:29" s="405" customFormat="1" ht="18.75" hidden="1">
      <c r="A9" s="718"/>
      <c r="B9" s="409"/>
      <c r="C9" s="278"/>
      <c r="D9" s="528" t="str">
        <f>A6&amp;".2"</f>
        <v>.2</v>
      </c>
      <c r="E9" s="538" t="s">
        <v>525</v>
      </c>
      <c r="F9" s="498" t="s">
        <v>386</v>
      </c>
      <c r="G9" s="443"/>
      <c r="H9" s="258"/>
      <c r="I9" s="377"/>
      <c r="J9" s="409"/>
      <c r="K9" s="415"/>
      <c r="L9" s="409"/>
      <c r="M9" s="409"/>
      <c r="N9" s="409"/>
      <c r="O9" s="409"/>
      <c r="P9" s="415"/>
      <c r="Q9" s="409"/>
      <c r="R9" s="409"/>
      <c r="S9" s="386"/>
      <c r="T9" s="409"/>
      <c r="U9" s="409"/>
      <c r="V9" s="409"/>
      <c r="W9" s="409"/>
      <c r="X9" s="409"/>
      <c r="Y9" s="42"/>
      <c r="Z9" s="42"/>
      <c r="AA9" s="42"/>
      <c r="AB9" s="42"/>
      <c r="AC9" s="42"/>
    </row>
    <row r="10" spans="1:29" s="405" customFormat="1" ht="18.75" hidden="1">
      <c r="A10" s="718"/>
      <c r="B10" s="409"/>
      <c r="C10" s="278"/>
      <c r="D10" s="528" t="str">
        <f>A6&amp;".3"</f>
        <v>.3</v>
      </c>
      <c r="E10" s="538" t="s">
        <v>526</v>
      </c>
      <c r="F10" s="498" t="s">
        <v>386</v>
      </c>
      <c r="G10" s="443"/>
      <c r="H10" s="258"/>
      <c r="I10" s="377"/>
      <c r="J10" s="409"/>
      <c r="K10" s="415"/>
      <c r="L10" s="409"/>
      <c r="M10" s="409"/>
      <c r="N10" s="409"/>
      <c r="O10" s="409"/>
      <c r="P10" s="415"/>
      <c r="Q10" s="409"/>
      <c r="R10" s="409"/>
      <c r="S10" s="386"/>
      <c r="T10" s="409"/>
      <c r="U10" s="409"/>
      <c r="V10" s="409"/>
      <c r="W10" s="409"/>
      <c r="X10" s="409"/>
      <c r="Y10" s="42"/>
      <c r="Z10" s="42"/>
      <c r="AA10" s="42"/>
      <c r="AB10" s="42"/>
      <c r="AC10" s="42"/>
    </row>
    <row r="11" spans="1:29" s="405" customFormat="1" ht="18.75" hidden="1">
      <c r="A11" s="718"/>
      <c r="B11" s="409"/>
      <c r="C11" s="278"/>
      <c r="D11" s="528" t="str">
        <f>A6&amp;".4"</f>
        <v>.4</v>
      </c>
      <c r="E11" s="538" t="s">
        <v>527</v>
      </c>
      <c r="F11" s="498" t="s">
        <v>384</v>
      </c>
      <c r="G11" s="563"/>
      <c r="H11" s="258"/>
      <c r="I11" s="377"/>
      <c r="J11" s="409"/>
      <c r="K11" s="415"/>
      <c r="L11" s="409"/>
      <c r="M11" s="409"/>
      <c r="N11" s="409"/>
      <c r="O11" s="409"/>
      <c r="P11" s="415"/>
      <c r="Q11" s="409"/>
      <c r="R11" s="409"/>
      <c r="S11" s="386"/>
      <c r="T11" s="409"/>
      <c r="U11" s="409"/>
      <c r="V11" s="409"/>
      <c r="W11" s="409"/>
      <c r="X11" s="409"/>
      <c r="Y11" s="42"/>
      <c r="Z11" s="42"/>
      <c r="AA11" s="42"/>
      <c r="AB11" s="42"/>
      <c r="AC11" s="42"/>
    </row>
    <row r="12" spans="1:29" s="564" customFormat="1" ht="10.5" hidden="1" customHeight="1">
      <c r="A12" s="569"/>
      <c r="B12" s="568"/>
      <c r="C12" s="407"/>
      <c r="I12" s="568"/>
      <c r="J12" s="568"/>
      <c r="K12" s="415"/>
      <c r="L12" s="568"/>
      <c r="M12" s="568"/>
      <c r="N12" s="568"/>
      <c r="O12" s="568"/>
      <c r="P12" s="415"/>
      <c r="Q12" s="568"/>
      <c r="R12" s="568"/>
      <c r="S12" s="386"/>
      <c r="T12" s="568"/>
      <c r="U12" s="568"/>
      <c r="V12" s="568"/>
      <c r="W12" s="568"/>
      <c r="X12" s="568"/>
      <c r="Y12" s="566"/>
      <c r="Z12" s="566"/>
      <c r="AA12" s="566"/>
      <c r="AB12" s="566"/>
      <c r="AC12" s="566"/>
    </row>
    <row r="13" spans="1:29" s="564" customFormat="1" ht="22.5" hidden="1">
      <c r="A13" s="569"/>
      <c r="B13" s="568"/>
      <c r="C13" s="278"/>
      <c r="D13" s="10"/>
      <c r="E13" s="383"/>
      <c r="F13" s="570" t="s">
        <v>632</v>
      </c>
      <c r="G13" s="582"/>
      <c r="H13" s="258" t="s">
        <v>650</v>
      </c>
      <c r="I13" s="377"/>
      <c r="J13" s="568"/>
      <c r="K13" s="415"/>
      <c r="L13" s="568"/>
      <c r="M13" s="568"/>
      <c r="N13" s="568"/>
      <c r="O13" s="568"/>
      <c r="P13" s="415"/>
      <c r="Q13" s="568"/>
      <c r="R13" s="568"/>
      <c r="S13" s="386"/>
      <c r="T13" s="568"/>
      <c r="U13" s="568"/>
      <c r="V13" s="568"/>
      <c r="W13" s="568"/>
      <c r="X13" s="568"/>
      <c r="Y13" s="566"/>
      <c r="Z13" s="566"/>
      <c r="AA13" s="566"/>
      <c r="AB13" s="566"/>
      <c r="AC13" s="566"/>
    </row>
    <row r="14" spans="1:29" s="564" customFormat="1" ht="10.5" hidden="1" customHeight="1">
      <c r="A14" s="569"/>
      <c r="B14" s="568"/>
      <c r="C14" s="407"/>
      <c r="I14" s="568"/>
      <c r="J14" s="568"/>
      <c r="K14" s="415"/>
      <c r="L14" s="568"/>
      <c r="M14" s="568"/>
      <c r="N14" s="568"/>
      <c r="O14" s="568"/>
      <c r="P14" s="415"/>
      <c r="Q14" s="568"/>
      <c r="R14" s="568"/>
      <c r="S14" s="386"/>
      <c r="T14" s="568"/>
      <c r="U14" s="568"/>
      <c r="V14" s="568"/>
      <c r="W14" s="568"/>
      <c r="X14" s="568"/>
      <c r="Y14" s="566"/>
      <c r="Z14" s="566"/>
      <c r="AA14" s="566"/>
      <c r="AB14" s="566"/>
      <c r="AC14" s="566"/>
    </row>
    <row r="15" spans="1:29" s="564" customFormat="1" ht="22.5" hidden="1">
      <c r="A15" s="569"/>
      <c r="B15" s="568"/>
      <c r="C15" s="278"/>
      <c r="D15" s="10"/>
      <c r="E15" s="383"/>
      <c r="F15" s="570" t="s">
        <v>632</v>
      </c>
      <c r="G15" s="582"/>
      <c r="H15" s="258" t="s">
        <v>649</v>
      </c>
      <c r="I15" s="377"/>
      <c r="J15" s="568"/>
      <c r="K15" s="415"/>
      <c r="L15" s="568"/>
      <c r="M15" s="568"/>
      <c r="N15" s="568"/>
      <c r="O15" s="568"/>
      <c r="P15" s="415"/>
      <c r="Q15" s="568"/>
      <c r="R15" s="568"/>
      <c r="S15" s="386"/>
      <c r="T15" s="568"/>
      <c r="U15" s="568"/>
      <c r="V15" s="568"/>
      <c r="W15" s="568"/>
      <c r="X15" s="568"/>
      <c r="Y15" s="566"/>
      <c r="Z15" s="566"/>
      <c r="AA15" s="566"/>
      <c r="AB15" s="566"/>
      <c r="AC15" s="566"/>
    </row>
    <row r="16" spans="1:29" s="564" customFormat="1" ht="10.5" hidden="1" customHeight="1">
      <c r="A16" s="636"/>
      <c r="B16" s="568"/>
      <c r="C16" s="407"/>
      <c r="I16" s="568"/>
      <c r="J16" s="568"/>
      <c r="K16" s="415"/>
      <c r="L16" s="568"/>
      <c r="M16" s="568"/>
      <c r="N16" s="568"/>
      <c r="O16" s="568"/>
      <c r="P16" s="415"/>
      <c r="Q16" s="568"/>
      <c r="R16" s="568"/>
      <c r="S16" s="386"/>
      <c r="T16" s="568"/>
      <c r="U16" s="568"/>
      <c r="V16" s="568"/>
      <c r="W16" s="568"/>
      <c r="X16" s="568"/>
      <c r="Y16" s="566"/>
      <c r="Z16" s="566"/>
      <c r="AA16" s="566"/>
      <c r="AB16" s="566"/>
      <c r="AC16" s="566"/>
    </row>
    <row r="17" spans="1:29" s="564" customFormat="1" ht="18.75" hidden="1">
      <c r="A17" s="636"/>
      <c r="B17" s="568"/>
      <c r="C17" s="278"/>
      <c r="D17" s="10"/>
      <c r="E17" s="383"/>
      <c r="F17" s="634" t="s">
        <v>562</v>
      </c>
      <c r="G17" s="443"/>
      <c r="H17" s="258" t="s">
        <v>746</v>
      </c>
      <c r="I17" s="377"/>
      <c r="J17" s="568"/>
      <c r="K17" s="415"/>
      <c r="L17" s="568"/>
      <c r="M17" s="568"/>
      <c r="N17" s="568"/>
      <c r="O17" s="568"/>
      <c r="P17" s="415"/>
      <c r="Q17" s="568"/>
      <c r="R17" s="568"/>
      <c r="S17" s="386"/>
      <c r="T17" s="568"/>
      <c r="U17" s="568"/>
      <c r="V17" s="568"/>
      <c r="W17" s="568"/>
      <c r="X17" s="568"/>
      <c r="Y17" s="566"/>
      <c r="Z17" s="566"/>
      <c r="AA17" s="566"/>
      <c r="AB17" s="566"/>
      <c r="AC17" s="566"/>
    </row>
    <row r="18" spans="1:29" s="405" customFormat="1" ht="10.5" hidden="1" customHeight="1">
      <c r="A18" s="410"/>
      <c r="B18" s="409"/>
      <c r="C18" s="407"/>
      <c r="I18" s="409"/>
      <c r="J18" s="409"/>
      <c r="K18" s="415"/>
      <c r="L18" s="409"/>
      <c r="M18" s="409"/>
      <c r="N18" s="409"/>
      <c r="O18" s="409"/>
      <c r="P18" s="415"/>
      <c r="Q18" s="409"/>
      <c r="R18" s="409"/>
      <c r="S18" s="386"/>
      <c r="T18" s="409"/>
      <c r="U18" s="409"/>
      <c r="V18" s="409"/>
      <c r="W18" s="409"/>
      <c r="X18" s="409"/>
      <c r="Y18" s="42"/>
      <c r="Z18" s="42"/>
      <c r="AA18" s="42"/>
      <c r="AB18" s="42"/>
      <c r="AC18" s="42"/>
    </row>
    <row r="19" spans="1:29" s="42" customFormat="1" ht="10.5" hidden="1" customHeight="1">
      <c r="A19" s="15"/>
      <c r="B19" s="146"/>
      <c r="C19" s="14"/>
      <c r="H19" s="42">
        <v>4</v>
      </c>
      <c r="I19" s="146"/>
      <c r="J19" s="146"/>
      <c r="K19" s="415"/>
      <c r="L19" s="146"/>
      <c r="M19" s="146"/>
      <c r="N19" s="146"/>
      <c r="O19" s="146"/>
      <c r="P19" s="415"/>
      <c r="Q19" s="146"/>
      <c r="R19" s="146"/>
      <c r="S19" s="386"/>
      <c r="T19" s="146"/>
      <c r="U19" s="146"/>
      <c r="V19" s="146"/>
      <c r="W19" s="146"/>
      <c r="X19" s="146"/>
    </row>
    <row r="20" spans="1:29" ht="3" customHeight="1"/>
    <row r="21" spans="1:29" ht="79.5" customHeight="1">
      <c r="D21" s="719" t="s">
        <v>520</v>
      </c>
      <c r="E21" s="720"/>
      <c r="F21" s="721"/>
      <c r="G21" s="13"/>
      <c r="H21" s="12"/>
    </row>
    <row r="22" spans="1:29" ht="10.5" hidden="1" customHeight="1"/>
    <row r="23" spans="1:29" ht="3" customHeight="1">
      <c r="G23" s="457">
        <v>22</v>
      </c>
    </row>
    <row r="24" spans="1:29" ht="18" customHeight="1">
      <c r="D24" s="679" t="s">
        <v>200</v>
      </c>
      <c r="E24" s="679"/>
      <c r="F24" s="679"/>
      <c r="G24" s="679"/>
      <c r="H24" s="679" t="s">
        <v>201</v>
      </c>
    </row>
    <row r="25" spans="1:29" ht="112.5">
      <c r="D25" s="679" t="s">
        <v>23</v>
      </c>
      <c r="E25" s="722" t="s">
        <v>214</v>
      </c>
      <c r="F25" s="722" t="s">
        <v>135</v>
      </c>
      <c r="G25" s="649" t="s">
        <v>1703</v>
      </c>
      <c r="H25" s="679"/>
    </row>
    <row r="26" spans="1:29" ht="21" customHeight="1">
      <c r="D26" s="679"/>
      <c r="E26" s="722"/>
      <c r="F26" s="722"/>
      <c r="G26" s="316" t="s">
        <v>195</v>
      </c>
      <c r="H26" s="679"/>
    </row>
    <row r="27" spans="1:29" ht="11.25">
      <c r="D27" s="387" t="s">
        <v>24</v>
      </c>
      <c r="E27" s="387" t="s">
        <v>0</v>
      </c>
      <c r="F27" s="387" t="s">
        <v>1</v>
      </c>
      <c r="G27" s="388">
        <f>G1</f>
        <v>4</v>
      </c>
      <c r="H27" s="388"/>
    </row>
    <row r="28" spans="1:29" ht="33.75">
      <c r="C28" s="278"/>
      <c r="D28" s="10" t="s">
        <v>24</v>
      </c>
      <c r="E28" s="215" t="s">
        <v>383</v>
      </c>
      <c r="F28" s="314" t="s">
        <v>384</v>
      </c>
      <c r="G28" s="378" t="str">
        <f>IF(buhg_flag="да",IF(dateBuhg="","Не указана",dateBuhg),"Не осуществлялась")</f>
        <v>30.03.2021</v>
      </c>
      <c r="H28" s="258" t="s">
        <v>385</v>
      </c>
      <c r="I28" s="377"/>
    </row>
    <row r="29" spans="1:29" ht="22.5">
      <c r="C29" s="278"/>
      <c r="D29" s="10" t="s">
        <v>0</v>
      </c>
      <c r="E29" s="215" t="s">
        <v>521</v>
      </c>
      <c r="F29" s="314" t="s">
        <v>386</v>
      </c>
      <c r="G29" s="572">
        <v>380502.91</v>
      </c>
      <c r="H29" s="258" t="s">
        <v>529</v>
      </c>
      <c r="I29" s="377"/>
    </row>
    <row r="30" spans="1:29" ht="22.5">
      <c r="C30" s="278"/>
      <c r="D30" s="10" t="s">
        <v>1</v>
      </c>
      <c r="E30" s="215" t="s">
        <v>388</v>
      </c>
      <c r="F30" s="314" t="s">
        <v>386</v>
      </c>
      <c r="G30" s="8">
        <f>SUM(G31:G32,G45,G48:G56,G59,G62,G66)</f>
        <v>379650.78999974049</v>
      </c>
      <c r="H30" s="258" t="s">
        <v>387</v>
      </c>
      <c r="I30" s="377"/>
    </row>
    <row r="31" spans="1:29" ht="22.5">
      <c r="C31" s="278"/>
      <c r="D31" s="10" t="s">
        <v>229</v>
      </c>
      <c r="E31" s="7" t="s">
        <v>522</v>
      </c>
      <c r="F31" s="314" t="s">
        <v>386</v>
      </c>
      <c r="G31" s="572">
        <v>0</v>
      </c>
      <c r="H31" s="258"/>
      <c r="I31" s="377"/>
    </row>
    <row r="32" spans="1:29" s="405" customFormat="1" ht="18.75">
      <c r="A32" s="503"/>
      <c r="B32" s="409"/>
      <c r="C32" s="278"/>
      <c r="D32" s="10" t="s">
        <v>382</v>
      </c>
      <c r="E32" s="501" t="s">
        <v>523</v>
      </c>
      <c r="F32" s="498" t="s">
        <v>386</v>
      </c>
      <c r="G32" s="8">
        <f>SUMIF($E33:$E44,$E7,G33:G44)</f>
        <v>125027.79999974047</v>
      </c>
      <c r="H32" s="258" t="s">
        <v>530</v>
      </c>
      <c r="I32" s="377"/>
      <c r="J32" s="409"/>
      <c r="K32" s="415"/>
      <c r="L32" s="409"/>
      <c r="M32" s="409"/>
      <c r="N32" s="409"/>
      <c r="O32" s="409"/>
      <c r="P32" s="415"/>
      <c r="Q32" s="409"/>
      <c r="R32" s="409"/>
      <c r="S32" s="386"/>
      <c r="T32" s="409"/>
      <c r="U32" s="409"/>
      <c r="V32" s="409"/>
      <c r="W32" s="409"/>
      <c r="X32" s="409"/>
      <c r="Y32" s="42"/>
      <c r="Z32" s="42"/>
      <c r="AA32" s="42"/>
      <c r="AB32" s="42"/>
      <c r="AC32" s="42"/>
    </row>
    <row r="33" spans="1:29" s="325" customFormat="1" ht="5.25" hidden="1">
      <c r="A33" s="717" t="s">
        <v>549</v>
      </c>
      <c r="B33" s="415"/>
      <c r="C33" s="338"/>
      <c r="D33" s="527"/>
      <c r="E33" s="526"/>
      <c r="F33" s="525"/>
      <c r="G33" s="524"/>
      <c r="H33" s="523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521"/>
      <c r="T33" s="415"/>
      <c r="U33" s="415"/>
      <c r="V33" s="415"/>
      <c r="W33" s="415"/>
      <c r="X33" s="415"/>
      <c r="Y33" s="326"/>
      <c r="Z33" s="326"/>
      <c r="AA33" s="326"/>
      <c r="AB33" s="326"/>
      <c r="AC33" s="326"/>
    </row>
    <row r="34" spans="1:29" s="325" customFormat="1" ht="5.25" hidden="1">
      <c r="A34" s="717"/>
      <c r="B34" s="415"/>
      <c r="C34" s="338"/>
      <c r="D34" s="520"/>
      <c r="E34" s="519"/>
      <c r="F34" s="525"/>
      <c r="G34" s="518"/>
      <c r="H34" s="523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521"/>
      <c r="T34" s="415"/>
      <c r="U34" s="415"/>
      <c r="V34" s="415"/>
      <c r="W34" s="415"/>
      <c r="X34" s="415"/>
      <c r="Y34" s="326"/>
      <c r="Z34" s="326"/>
      <c r="AA34" s="326"/>
      <c r="AB34" s="326"/>
      <c r="AC34" s="326"/>
    </row>
    <row r="35" spans="1:29" s="325" customFormat="1" ht="5.25" hidden="1">
      <c r="A35" s="717"/>
      <c r="B35" s="415"/>
      <c r="C35" s="338"/>
      <c r="D35" s="520"/>
      <c r="E35" s="519"/>
      <c r="F35" s="525"/>
      <c r="G35" s="518"/>
      <c r="H35" s="523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521"/>
      <c r="T35" s="415"/>
      <c r="U35" s="415"/>
      <c r="V35" s="415"/>
      <c r="W35" s="415"/>
      <c r="X35" s="415"/>
      <c r="Y35" s="326"/>
      <c r="Z35" s="326"/>
      <c r="AA35" s="326"/>
      <c r="AB35" s="326"/>
      <c r="AC35" s="326"/>
    </row>
    <row r="36" spans="1:29" s="325" customFormat="1" ht="5.25" hidden="1">
      <c r="A36" s="717"/>
      <c r="B36" s="415"/>
      <c r="C36" s="338"/>
      <c r="D36" s="520"/>
      <c r="E36" s="519"/>
      <c r="F36" s="525"/>
      <c r="G36" s="518"/>
      <c r="H36" s="523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521"/>
      <c r="T36" s="415"/>
      <c r="U36" s="415"/>
      <c r="V36" s="415"/>
      <c r="W36" s="415"/>
      <c r="X36" s="415"/>
      <c r="Y36" s="326"/>
      <c r="Z36" s="326"/>
      <c r="AA36" s="326"/>
      <c r="AB36" s="326"/>
      <c r="AC36" s="326"/>
    </row>
    <row r="37" spans="1:29" s="325" customFormat="1" ht="5.25" hidden="1">
      <c r="A37" s="717"/>
      <c r="B37" s="415"/>
      <c r="C37" s="338"/>
      <c r="D37" s="520"/>
      <c r="E37" s="519"/>
      <c r="F37" s="525"/>
      <c r="G37" s="524"/>
      <c r="H37" s="523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521"/>
      <c r="T37" s="415"/>
      <c r="U37" s="415"/>
      <c r="V37" s="415"/>
      <c r="W37" s="415"/>
      <c r="X37" s="415"/>
      <c r="Y37" s="326"/>
      <c r="Z37" s="326"/>
      <c r="AA37" s="326"/>
      <c r="AB37" s="326"/>
      <c r="AC37" s="326"/>
    </row>
    <row r="38" spans="1:29" s="564" customFormat="1" ht="22.5">
      <c r="A38" s="718" t="s">
        <v>1707</v>
      </c>
      <c r="B38" s="415" t="s">
        <v>652</v>
      </c>
      <c r="C38" s="669" t="s">
        <v>1706</v>
      </c>
      <c r="D38" s="10" t="str">
        <f>A38</f>
        <v>3.2.1</v>
      </c>
      <c r="E38" s="575" t="s">
        <v>598</v>
      </c>
      <c r="F38" s="655" t="s">
        <v>384</v>
      </c>
      <c r="G38" s="655" t="s">
        <v>384</v>
      </c>
      <c r="H38" s="258" t="s">
        <v>531</v>
      </c>
      <c r="I38" s="377"/>
      <c r="J38" s="568"/>
      <c r="K38" s="415"/>
      <c r="L38" s="568"/>
      <c r="M38" s="568"/>
      <c r="N38" s="568"/>
      <c r="O38" s="568"/>
      <c r="P38" s="415"/>
      <c r="Q38" s="568"/>
      <c r="R38" s="568"/>
      <c r="S38" s="386"/>
      <c r="T38" s="568"/>
      <c r="U38" s="568"/>
      <c r="V38" s="568"/>
      <c r="W38" s="568"/>
      <c r="X38" s="568"/>
      <c r="Y38" s="566"/>
      <c r="Z38" s="566"/>
      <c r="AA38" s="566"/>
      <c r="AB38" s="566"/>
      <c r="AC38" s="566"/>
    </row>
    <row r="39" spans="1:29" s="568" customFormat="1" ht="11.25" hidden="1">
      <c r="A39" s="718"/>
      <c r="C39" s="337" t="s">
        <v>122</v>
      </c>
      <c r="D39" s="562"/>
      <c r="E39" s="561" t="s">
        <v>631</v>
      </c>
      <c r="F39" s="560"/>
      <c r="G39" s="560">
        <f>G40*G41+G42</f>
        <v>125027.79999974047</v>
      </c>
      <c r="H39" s="559"/>
      <c r="I39" s="415"/>
      <c r="K39" s="415"/>
      <c r="P39" s="415"/>
    </row>
    <row r="40" spans="1:29" s="564" customFormat="1" ht="22.5">
      <c r="A40" s="718"/>
      <c r="B40" s="568"/>
      <c r="C40" s="278" t="s">
        <v>122</v>
      </c>
      <c r="D40" s="528" t="str">
        <f>A38&amp;".1"</f>
        <v>3.2.1.1</v>
      </c>
      <c r="E40" s="538" t="s">
        <v>524</v>
      </c>
      <c r="F40" s="657" t="s">
        <v>599</v>
      </c>
      <c r="G40" s="443">
        <v>32764.74</v>
      </c>
      <c r="H40" s="258" t="s">
        <v>532</v>
      </c>
      <c r="I40" s="377"/>
      <c r="J40" s="568"/>
      <c r="K40" s="415"/>
      <c r="L40" s="568"/>
      <c r="M40" s="568"/>
      <c r="N40" s="568"/>
      <c r="O40" s="568"/>
      <c r="P40" s="415"/>
      <c r="Q40" s="568"/>
      <c r="R40" s="568"/>
      <c r="S40" s="386"/>
      <c r="T40" s="568"/>
      <c r="U40" s="568"/>
      <c r="V40" s="568"/>
      <c r="W40" s="568"/>
      <c r="X40" s="568"/>
      <c r="Y40" s="566"/>
      <c r="Z40" s="566"/>
      <c r="AA40" s="566"/>
      <c r="AB40" s="566"/>
      <c r="AC40" s="566"/>
    </row>
    <row r="41" spans="1:29" s="564" customFormat="1" ht="18.75">
      <c r="A41" s="718"/>
      <c r="B41" s="568"/>
      <c r="C41" s="278" t="s">
        <v>122</v>
      </c>
      <c r="D41" s="528" t="str">
        <f>A38&amp;".2"</f>
        <v>3.2.1.2</v>
      </c>
      <c r="E41" s="538" t="s">
        <v>525</v>
      </c>
      <c r="F41" s="655" t="s">
        <v>386</v>
      </c>
      <c r="G41" s="443">
        <v>3.8159038063400001</v>
      </c>
      <c r="H41" s="258"/>
      <c r="I41" s="377"/>
      <c r="J41" s="568"/>
      <c r="K41" s="415"/>
      <c r="L41" s="568"/>
      <c r="M41" s="568"/>
      <c r="N41" s="568"/>
      <c r="O41" s="568"/>
      <c r="P41" s="415"/>
      <c r="Q41" s="568"/>
      <c r="R41" s="568"/>
      <c r="S41" s="386"/>
      <c r="T41" s="568"/>
      <c r="U41" s="568"/>
      <c r="V41" s="568"/>
      <c r="W41" s="568"/>
      <c r="X41" s="568"/>
      <c r="Y41" s="566"/>
      <c r="Z41" s="566"/>
      <c r="AA41" s="566"/>
      <c r="AB41" s="566"/>
      <c r="AC41" s="566"/>
    </row>
    <row r="42" spans="1:29" s="564" customFormat="1" ht="18.75">
      <c r="A42" s="718"/>
      <c r="B42" s="568"/>
      <c r="C42" s="278" t="s">
        <v>122</v>
      </c>
      <c r="D42" s="528" t="str">
        <f>A38&amp;".3"</f>
        <v>3.2.1.3</v>
      </c>
      <c r="E42" s="538" t="s">
        <v>526</v>
      </c>
      <c r="F42" s="655" t="s">
        <v>386</v>
      </c>
      <c r="G42" s="443">
        <v>0.70391999999999999</v>
      </c>
      <c r="H42" s="258"/>
      <c r="I42" s="377"/>
      <c r="J42" s="568"/>
      <c r="K42" s="415"/>
      <c r="L42" s="568"/>
      <c r="M42" s="568"/>
      <c r="N42" s="568"/>
      <c r="O42" s="568"/>
      <c r="P42" s="415"/>
      <c r="Q42" s="568"/>
      <c r="R42" s="568"/>
      <c r="S42" s="386"/>
      <c r="T42" s="568"/>
      <c r="U42" s="568"/>
      <c r="V42" s="568"/>
      <c r="W42" s="568"/>
      <c r="X42" s="568"/>
      <c r="Y42" s="566"/>
      <c r="Z42" s="566"/>
      <c r="AA42" s="566"/>
      <c r="AB42" s="566"/>
      <c r="AC42" s="566"/>
    </row>
    <row r="43" spans="1:29" s="564" customFormat="1" ht="18.75">
      <c r="A43" s="718"/>
      <c r="B43" s="568"/>
      <c r="C43" s="278" t="s">
        <v>122</v>
      </c>
      <c r="D43" s="528" t="str">
        <f>A38&amp;".4"</f>
        <v>3.2.1.4</v>
      </c>
      <c r="E43" s="538" t="s">
        <v>527</v>
      </c>
      <c r="F43" s="655" t="s">
        <v>384</v>
      </c>
      <c r="G43" s="563" t="s">
        <v>504</v>
      </c>
      <c r="H43" s="258"/>
      <c r="I43" s="377"/>
      <c r="J43" s="568"/>
      <c r="K43" s="415"/>
      <c r="L43" s="568"/>
      <c r="M43" s="568"/>
      <c r="N43" s="568"/>
      <c r="O43" s="568"/>
      <c r="P43" s="415"/>
      <c r="Q43" s="568"/>
      <c r="R43" s="568"/>
      <c r="S43" s="386"/>
      <c r="T43" s="568"/>
      <c r="U43" s="568"/>
      <c r="V43" s="568"/>
      <c r="W43" s="568"/>
      <c r="X43" s="568"/>
      <c r="Y43" s="566"/>
      <c r="Z43" s="566"/>
      <c r="AA43" s="566"/>
      <c r="AB43" s="566"/>
      <c r="AC43" s="566"/>
    </row>
    <row r="44" spans="1:29" s="409" customFormat="1" ht="18" customHeight="1">
      <c r="A44" s="503"/>
      <c r="C44" s="134"/>
      <c r="D44" s="384"/>
      <c r="E44" s="543" t="s">
        <v>548</v>
      </c>
      <c r="F44" s="259"/>
      <c r="G44" s="260"/>
      <c r="H44" s="381"/>
      <c r="I44" s="377"/>
      <c r="K44" s="415"/>
      <c r="P44" s="415"/>
      <c r="S44" s="386"/>
      <c r="Y44" s="42"/>
      <c r="Z44" s="42"/>
      <c r="AA44" s="42"/>
      <c r="AB44" s="42"/>
      <c r="AC44" s="42"/>
    </row>
    <row r="45" spans="1:29" s="146" customFormat="1" ht="22.5">
      <c r="A45" s="15"/>
      <c r="C45" s="4"/>
      <c r="D45" s="10" t="s">
        <v>391</v>
      </c>
      <c r="E45" s="7" t="s">
        <v>533</v>
      </c>
      <c r="F45" s="314" t="s">
        <v>386</v>
      </c>
      <c r="G45" s="572">
        <v>56225.08</v>
      </c>
      <c r="H45" s="258"/>
      <c r="I45" s="377"/>
      <c r="K45" s="415"/>
      <c r="P45" s="415"/>
      <c r="S45" s="386"/>
      <c r="Y45" s="42"/>
      <c r="Z45" s="42"/>
      <c r="AA45" s="42"/>
      <c r="AB45" s="42"/>
      <c r="AC45" s="42"/>
    </row>
    <row r="46" spans="1:29" s="146" customFormat="1" ht="22.5">
      <c r="A46" s="15"/>
      <c r="C46" s="9"/>
      <c r="D46" s="10" t="s">
        <v>536</v>
      </c>
      <c r="E46" s="6" t="s">
        <v>303</v>
      </c>
      <c r="F46" s="314" t="s">
        <v>389</v>
      </c>
      <c r="G46" s="572">
        <f>G45/G47</f>
        <v>5.3063703723278248</v>
      </c>
      <c r="H46" s="258"/>
      <c r="I46" s="377"/>
      <c r="K46" s="415"/>
      <c r="P46" s="415"/>
      <c r="S46" s="386"/>
      <c r="Y46" s="42"/>
      <c r="Z46" s="42"/>
      <c r="AA46" s="42"/>
      <c r="AB46" s="42"/>
      <c r="AC46" s="42"/>
    </row>
    <row r="47" spans="1:29" s="146" customFormat="1" ht="18.75">
      <c r="A47" s="15"/>
      <c r="C47" s="278"/>
      <c r="D47" s="10" t="s">
        <v>537</v>
      </c>
      <c r="E47" s="6" t="s">
        <v>534</v>
      </c>
      <c r="F47" s="314" t="s">
        <v>390</v>
      </c>
      <c r="G47" s="3">
        <v>10595.77</v>
      </c>
      <c r="H47" s="258"/>
      <c r="I47" s="377"/>
      <c r="K47" s="415"/>
      <c r="P47" s="415"/>
      <c r="S47" s="386"/>
      <c r="Y47" s="42"/>
      <c r="Z47" s="42"/>
      <c r="AA47" s="42"/>
      <c r="AB47" s="42"/>
      <c r="AC47" s="42"/>
    </row>
    <row r="48" spans="1:29" s="409" customFormat="1" ht="22.5">
      <c r="A48" s="503"/>
      <c r="C48" s="278"/>
      <c r="D48" s="10" t="s">
        <v>392</v>
      </c>
      <c r="E48" s="501" t="s">
        <v>535</v>
      </c>
      <c r="F48" s="498" t="s">
        <v>386</v>
      </c>
      <c r="G48" s="572">
        <v>5418.83</v>
      </c>
      <c r="H48" s="258"/>
      <c r="I48" s="377"/>
      <c r="K48" s="415"/>
      <c r="P48" s="415"/>
      <c r="S48" s="386"/>
      <c r="Y48" s="42"/>
      <c r="Z48" s="42"/>
      <c r="AA48" s="42"/>
      <c r="AB48" s="42"/>
      <c r="AC48" s="42"/>
    </row>
    <row r="49" spans="1:29" s="146" customFormat="1" ht="22.5">
      <c r="A49" s="15"/>
      <c r="C49" s="278"/>
      <c r="D49" s="10" t="s">
        <v>393</v>
      </c>
      <c r="E49" s="7" t="s">
        <v>538</v>
      </c>
      <c r="F49" s="314" t="s">
        <v>386</v>
      </c>
      <c r="G49" s="572">
        <v>213.74</v>
      </c>
      <c r="H49" s="258"/>
      <c r="I49" s="377"/>
      <c r="K49" s="459"/>
      <c r="L49" s="186"/>
      <c r="M49" s="186"/>
      <c r="P49" s="415"/>
      <c r="S49" s="386"/>
      <c r="Y49" s="42"/>
      <c r="Z49" s="42"/>
      <c r="AA49" s="42"/>
      <c r="AB49" s="42"/>
      <c r="AC49" s="42"/>
    </row>
    <row r="50" spans="1:29" s="146" customFormat="1" ht="22.5">
      <c r="A50" s="15"/>
      <c r="C50" s="9"/>
      <c r="D50" s="10" t="s">
        <v>394</v>
      </c>
      <c r="E50" s="501" t="s">
        <v>304</v>
      </c>
      <c r="F50" s="314" t="s">
        <v>386</v>
      </c>
      <c r="G50" s="572">
        <v>46176.32</v>
      </c>
      <c r="H50" s="258"/>
      <c r="I50" s="377"/>
      <c r="K50" s="415"/>
      <c r="P50" s="415"/>
      <c r="S50" s="386"/>
      <c r="Y50" s="42"/>
      <c r="Z50" s="42"/>
      <c r="AA50" s="42"/>
      <c r="AB50" s="42"/>
      <c r="AC50" s="42"/>
    </row>
    <row r="51" spans="1:29" s="146" customFormat="1" ht="22.5">
      <c r="A51" s="15"/>
      <c r="C51" s="278"/>
      <c r="D51" s="10" t="s">
        <v>395</v>
      </c>
      <c r="E51" s="501" t="s">
        <v>305</v>
      </c>
      <c r="F51" s="314" t="s">
        <v>386</v>
      </c>
      <c r="G51" s="572">
        <v>13948.33</v>
      </c>
      <c r="H51" s="258"/>
      <c r="I51" s="377"/>
      <c r="K51" s="415"/>
      <c r="P51" s="415"/>
      <c r="S51" s="386"/>
      <c r="Y51" s="42"/>
      <c r="Z51" s="42"/>
      <c r="AA51" s="42"/>
      <c r="AB51" s="42"/>
      <c r="AC51" s="42"/>
    </row>
    <row r="52" spans="1:29" s="146" customFormat="1" ht="22.5">
      <c r="A52" s="15"/>
      <c r="C52" s="9"/>
      <c r="D52" s="10" t="s">
        <v>396</v>
      </c>
      <c r="E52" s="501" t="s">
        <v>306</v>
      </c>
      <c r="F52" s="314" t="s">
        <v>386</v>
      </c>
      <c r="G52" s="572">
        <v>25409.439999999999</v>
      </c>
      <c r="H52" s="258"/>
      <c r="I52" s="377"/>
      <c r="K52" s="415"/>
      <c r="P52" s="415"/>
      <c r="S52" s="386"/>
      <c r="Y52" s="42"/>
      <c r="Z52" s="42"/>
      <c r="AA52" s="42"/>
      <c r="AB52" s="42"/>
      <c r="AC52" s="42"/>
    </row>
    <row r="53" spans="1:29" s="146" customFormat="1" ht="22.5">
      <c r="A53" s="15"/>
      <c r="C53" s="278"/>
      <c r="D53" s="10" t="s">
        <v>402</v>
      </c>
      <c r="E53" s="501" t="s">
        <v>307</v>
      </c>
      <c r="F53" s="314" t="s">
        <v>386</v>
      </c>
      <c r="G53" s="572">
        <v>7216.34</v>
      </c>
      <c r="H53" s="258"/>
      <c r="I53" s="377"/>
      <c r="K53" s="415"/>
      <c r="P53" s="415"/>
      <c r="S53" s="386"/>
      <c r="Y53" s="42"/>
      <c r="Z53" s="42"/>
      <c r="AA53" s="42"/>
      <c r="AB53" s="42"/>
      <c r="AC53" s="42"/>
    </row>
    <row r="54" spans="1:29" s="146" customFormat="1" ht="22.5">
      <c r="A54" s="15"/>
      <c r="C54" s="278"/>
      <c r="D54" s="10" t="s">
        <v>407</v>
      </c>
      <c r="E54" s="7" t="s">
        <v>308</v>
      </c>
      <c r="F54" s="314" t="s">
        <v>386</v>
      </c>
      <c r="G54" s="572">
        <v>41245.93</v>
      </c>
      <c r="H54" s="258"/>
      <c r="I54" s="377"/>
      <c r="K54" s="459"/>
      <c r="L54" s="186"/>
      <c r="M54" s="186"/>
      <c r="P54" s="415"/>
      <c r="S54" s="386"/>
      <c r="Y54" s="42"/>
      <c r="Z54" s="42"/>
      <c r="AA54" s="42"/>
      <c r="AB54" s="42"/>
      <c r="AC54" s="42"/>
    </row>
    <row r="55" spans="1:29" s="146" customFormat="1" ht="22.5">
      <c r="A55" s="15"/>
      <c r="C55" s="278"/>
      <c r="D55" s="10" t="s">
        <v>408</v>
      </c>
      <c r="E55" s="7" t="s">
        <v>309</v>
      </c>
      <c r="F55" s="314" t="s">
        <v>386</v>
      </c>
      <c r="G55" s="572">
        <v>261</v>
      </c>
      <c r="H55" s="258"/>
      <c r="I55" s="377"/>
      <c r="K55" s="459"/>
      <c r="L55" s="186"/>
      <c r="M55" s="186"/>
      <c r="P55" s="415"/>
      <c r="S55" s="386"/>
      <c r="Y55" s="42"/>
      <c r="Z55" s="42"/>
      <c r="AA55" s="42"/>
      <c r="AB55" s="42"/>
      <c r="AC55" s="42"/>
    </row>
    <row r="56" spans="1:29" s="146" customFormat="1" ht="18.75">
      <c r="A56" s="15"/>
      <c r="C56" s="278"/>
      <c r="D56" s="10" t="s">
        <v>409</v>
      </c>
      <c r="E56" s="7" t="s">
        <v>397</v>
      </c>
      <c r="F56" s="314" t="s">
        <v>386</v>
      </c>
      <c r="G56" s="572">
        <v>35769.65</v>
      </c>
      <c r="H56" s="258" t="s">
        <v>398</v>
      </c>
      <c r="I56" s="377"/>
      <c r="K56" s="415"/>
      <c r="P56" s="415"/>
      <c r="S56" s="386"/>
      <c r="Y56" s="42"/>
      <c r="Z56" s="42"/>
      <c r="AA56" s="42"/>
      <c r="AB56" s="42"/>
      <c r="AC56" s="42"/>
    </row>
    <row r="57" spans="1:29" s="146" customFormat="1" ht="18.75">
      <c r="A57" s="15"/>
      <c r="C57" s="278"/>
      <c r="D57" s="10" t="s">
        <v>528</v>
      </c>
      <c r="E57" s="6" t="s">
        <v>310</v>
      </c>
      <c r="F57" s="314" t="s">
        <v>386</v>
      </c>
      <c r="G57" s="572">
        <v>0</v>
      </c>
      <c r="H57" s="258" t="s">
        <v>399</v>
      </c>
      <c r="I57" s="377"/>
      <c r="K57" s="415"/>
      <c r="P57" s="415"/>
      <c r="S57" s="386"/>
      <c r="Y57" s="42"/>
      <c r="Z57" s="42"/>
      <c r="AA57" s="42"/>
      <c r="AB57" s="42"/>
      <c r="AC57" s="42"/>
    </row>
    <row r="58" spans="1:29" s="146" customFormat="1" ht="18.75">
      <c r="A58" s="15"/>
      <c r="C58" s="278"/>
      <c r="D58" s="10" t="s">
        <v>539</v>
      </c>
      <c r="E58" s="6" t="s">
        <v>311</v>
      </c>
      <c r="F58" s="314" t="s">
        <v>386</v>
      </c>
      <c r="G58" s="572">
        <v>0</v>
      </c>
      <c r="H58" s="258" t="s">
        <v>400</v>
      </c>
      <c r="I58" s="377"/>
      <c r="K58" s="415"/>
      <c r="P58" s="415"/>
      <c r="S58" s="386"/>
      <c r="Y58" s="42"/>
      <c r="Z58" s="42"/>
      <c r="AA58" s="42"/>
      <c r="AB58" s="42"/>
      <c r="AC58" s="42"/>
    </row>
    <row r="59" spans="1:29" s="146" customFormat="1" ht="18.75">
      <c r="A59" s="15"/>
      <c r="C59" s="278"/>
      <c r="D59" s="10" t="s">
        <v>540</v>
      </c>
      <c r="E59" s="7" t="s">
        <v>401</v>
      </c>
      <c r="F59" s="314" t="s">
        <v>386</v>
      </c>
      <c r="G59" s="572">
        <v>14820.06</v>
      </c>
      <c r="H59" s="258" t="s">
        <v>403</v>
      </c>
      <c r="I59" s="377"/>
      <c r="K59" s="415"/>
      <c r="P59" s="415"/>
      <c r="S59" s="386"/>
      <c r="Y59" s="42"/>
      <c r="Z59" s="42"/>
      <c r="AA59" s="42"/>
      <c r="AB59" s="42"/>
      <c r="AC59" s="42"/>
    </row>
    <row r="60" spans="1:29" s="146" customFormat="1" ht="18.75">
      <c r="A60" s="15"/>
      <c r="C60" s="278"/>
      <c r="D60" s="10" t="s">
        <v>541</v>
      </c>
      <c r="E60" s="6" t="s">
        <v>310</v>
      </c>
      <c r="F60" s="314" t="s">
        <v>386</v>
      </c>
      <c r="G60" s="572">
        <v>0</v>
      </c>
      <c r="H60" s="258" t="s">
        <v>404</v>
      </c>
      <c r="I60" s="377"/>
      <c r="K60" s="415"/>
      <c r="P60" s="415"/>
      <c r="S60" s="386"/>
      <c r="Y60" s="42"/>
      <c r="Z60" s="42"/>
      <c r="AA60" s="42"/>
      <c r="AB60" s="42"/>
      <c r="AC60" s="42"/>
    </row>
    <row r="61" spans="1:29" s="146" customFormat="1" ht="18.75">
      <c r="A61" s="15"/>
      <c r="C61" s="278"/>
      <c r="D61" s="10" t="s">
        <v>542</v>
      </c>
      <c r="E61" s="6" t="s">
        <v>311</v>
      </c>
      <c r="F61" s="314" t="s">
        <v>386</v>
      </c>
      <c r="G61" s="572">
        <v>0</v>
      </c>
      <c r="H61" s="258" t="s">
        <v>405</v>
      </c>
      <c r="I61" s="377"/>
      <c r="K61" s="415"/>
      <c r="P61" s="415"/>
      <c r="S61" s="386"/>
      <c r="Y61" s="42"/>
      <c r="Z61" s="42"/>
      <c r="AA61" s="42"/>
      <c r="AB61" s="42"/>
      <c r="AC61" s="42"/>
    </row>
    <row r="62" spans="1:29" s="146" customFormat="1" ht="22.5">
      <c r="A62" s="15"/>
      <c r="C62" s="278"/>
      <c r="D62" s="723" t="s">
        <v>543</v>
      </c>
      <c r="E62" s="7" t="s">
        <v>406</v>
      </c>
      <c r="F62" s="725" t="s">
        <v>386</v>
      </c>
      <c r="G62" s="572">
        <v>0</v>
      </c>
      <c r="H62" s="258"/>
      <c r="I62" s="377"/>
      <c r="K62" s="415"/>
      <c r="P62" s="415"/>
      <c r="S62" s="386"/>
      <c r="Y62" s="42"/>
      <c r="Z62" s="42"/>
      <c r="AA62" s="42"/>
      <c r="AB62" s="42"/>
      <c r="AC62" s="42"/>
    </row>
    <row r="63" spans="1:29" s="146" customFormat="1" ht="45">
      <c r="A63" s="15"/>
      <c r="C63" s="278"/>
      <c r="D63" s="724"/>
      <c r="E63" s="6" t="s">
        <v>312</v>
      </c>
      <c r="F63" s="714"/>
      <c r="G63" s="391" t="s">
        <v>506</v>
      </c>
      <c r="H63" s="258"/>
      <c r="I63" s="377"/>
      <c r="K63" s="415">
        <f>nerr(MATCH("есть",List01_flag_index_1,0))</f>
        <v>0</v>
      </c>
      <c r="P63" s="415"/>
      <c r="S63" s="386"/>
      <c r="Y63" s="42"/>
      <c r="Z63" s="42"/>
      <c r="AA63" s="42"/>
      <c r="AB63" s="42"/>
      <c r="AC63" s="42"/>
    </row>
    <row r="64" spans="1:29" s="415" customFormat="1" ht="5.25" hidden="1">
      <c r="A64" s="323"/>
      <c r="C64" s="338"/>
      <c r="D64" s="726"/>
      <c r="E64" s="537"/>
      <c r="F64" s="728"/>
      <c r="G64" s="518"/>
      <c r="H64" s="523"/>
      <c r="S64" s="521"/>
      <c r="Y64" s="326"/>
      <c r="Z64" s="326"/>
      <c r="AA64" s="326"/>
      <c r="AB64" s="326"/>
      <c r="AC64" s="326"/>
    </row>
    <row r="65" spans="1:29" s="415" customFormat="1" ht="5.25" hidden="1">
      <c r="A65" s="323"/>
      <c r="C65" s="338"/>
      <c r="D65" s="727"/>
      <c r="E65" s="515"/>
      <c r="F65" s="729"/>
      <c r="G65" s="530" t="s">
        <v>506</v>
      </c>
      <c r="H65" s="523"/>
      <c r="K65" s="415">
        <f>nerr(MATCH("есть",List01_flag_index_2,0))</f>
        <v>0</v>
      </c>
      <c r="S65" s="521"/>
      <c r="Y65" s="326"/>
      <c r="Z65" s="326"/>
      <c r="AA65" s="326"/>
      <c r="AB65" s="326"/>
      <c r="AC65" s="326"/>
    </row>
    <row r="66" spans="1:29" s="146" customFormat="1" ht="22.5">
      <c r="A66" s="15"/>
      <c r="C66" s="278"/>
      <c r="D66" s="379" t="s">
        <v>544</v>
      </c>
      <c r="E66" s="2" t="s">
        <v>410</v>
      </c>
      <c r="F66" s="315" t="s">
        <v>386</v>
      </c>
      <c r="G66" s="385">
        <f>SUM(G67:G69)</f>
        <v>7918.27</v>
      </c>
      <c r="H66" s="258" t="s">
        <v>546</v>
      </c>
      <c r="I66" s="377"/>
      <c r="K66" s="415"/>
      <c r="P66" s="415"/>
      <c r="S66" s="386"/>
      <c r="Y66" s="42"/>
      <c r="Z66" s="42"/>
      <c r="AA66" s="42"/>
      <c r="AB66" s="42"/>
      <c r="AC66" s="42"/>
    </row>
    <row r="67" spans="1:29" s="146" customFormat="1" ht="18.75" hidden="1">
      <c r="A67" s="15"/>
      <c r="C67" s="278"/>
      <c r="D67" s="500" t="s">
        <v>545</v>
      </c>
      <c r="E67" s="502"/>
      <c r="F67" s="498"/>
      <c r="G67" s="445"/>
      <c r="H67" s="380"/>
      <c r="I67" s="377"/>
      <c r="K67" s="415"/>
      <c r="P67" s="415"/>
      <c r="S67" s="386"/>
      <c r="Y67" s="42"/>
      <c r="Z67" s="42"/>
      <c r="AA67" s="42"/>
      <c r="AB67" s="42"/>
      <c r="AC67" s="42"/>
    </row>
    <row r="68" spans="1:29" s="568" customFormat="1" ht="22.5">
      <c r="A68" s="667"/>
      <c r="C68" s="669" t="s">
        <v>1706</v>
      </c>
      <c r="D68" s="668" t="s">
        <v>1751</v>
      </c>
      <c r="E68" s="670" t="s">
        <v>1752</v>
      </c>
      <c r="F68" s="666" t="s">
        <v>386</v>
      </c>
      <c r="G68" s="443">
        <v>7918.27</v>
      </c>
      <c r="H68" s="450" t="s">
        <v>547</v>
      </c>
      <c r="I68" s="377"/>
      <c r="K68" s="415"/>
      <c r="P68" s="415"/>
      <c r="S68" s="386"/>
      <c r="Y68" s="566"/>
      <c r="Z68" s="566"/>
      <c r="AA68" s="566"/>
      <c r="AB68" s="566"/>
      <c r="AC68" s="566"/>
    </row>
    <row r="69" spans="1:29" s="146" customFormat="1" ht="18.75">
      <c r="A69" s="15"/>
      <c r="C69" s="134"/>
      <c r="D69" s="384"/>
      <c r="E69" s="145" t="s">
        <v>313</v>
      </c>
      <c r="F69" s="259"/>
      <c r="G69" s="260"/>
      <c r="H69" s="381"/>
      <c r="I69" s="377"/>
      <c r="K69" s="415"/>
      <c r="P69" s="415"/>
      <c r="S69" s="386"/>
      <c r="Y69" s="42"/>
      <c r="Z69" s="42"/>
      <c r="AA69" s="42"/>
      <c r="AB69" s="42"/>
      <c r="AC69" s="42"/>
    </row>
    <row r="70" spans="1:29" s="146" customFormat="1" ht="22.5">
      <c r="A70" s="15"/>
      <c r="C70" s="278"/>
      <c r="D70" s="10" t="s">
        <v>2</v>
      </c>
      <c r="E70" s="215" t="s">
        <v>550</v>
      </c>
      <c r="F70" s="314" t="s">
        <v>386</v>
      </c>
      <c r="G70" s="572">
        <f>G29-G30</f>
        <v>852.1200002594851</v>
      </c>
      <c r="H70" s="258"/>
      <c r="I70" s="377"/>
      <c r="K70" s="415"/>
      <c r="P70" s="415"/>
      <c r="S70" s="386"/>
      <c r="Y70" s="42"/>
      <c r="Z70" s="42"/>
      <c r="AA70" s="42"/>
      <c r="AB70" s="42"/>
      <c r="AC70" s="42"/>
    </row>
    <row r="71" spans="1:29" s="146" customFormat="1" ht="22.5">
      <c r="A71" s="15"/>
      <c r="C71" s="9"/>
      <c r="D71" s="10" t="s">
        <v>11</v>
      </c>
      <c r="E71" s="215" t="s">
        <v>314</v>
      </c>
      <c r="F71" s="314" t="s">
        <v>386</v>
      </c>
      <c r="G71" s="572">
        <f>G70-1479.95+920</f>
        <v>292.17000025948505</v>
      </c>
      <c r="H71" s="258" t="s">
        <v>551</v>
      </c>
      <c r="I71" s="377"/>
      <c r="K71" s="415"/>
      <c r="P71" s="415"/>
      <c r="S71" s="386"/>
      <c r="Y71" s="42"/>
      <c r="Z71" s="42"/>
      <c r="AA71" s="42"/>
      <c r="AB71" s="42"/>
      <c r="AC71" s="42"/>
    </row>
    <row r="72" spans="1:29" s="146" customFormat="1" ht="33.75">
      <c r="A72" s="15"/>
      <c r="C72" s="278"/>
      <c r="D72" s="10" t="s">
        <v>240</v>
      </c>
      <c r="E72" s="7" t="s">
        <v>412</v>
      </c>
      <c r="F72" s="314" t="s">
        <v>386</v>
      </c>
      <c r="G72" s="572">
        <v>0</v>
      </c>
      <c r="H72" s="258"/>
      <c r="I72" s="377"/>
      <c r="K72" s="415"/>
      <c r="P72" s="415"/>
      <c r="S72" s="386"/>
      <c r="Y72" s="42"/>
      <c r="Z72" s="42"/>
      <c r="AA72" s="42"/>
      <c r="AB72" s="42"/>
      <c r="AC72" s="42"/>
    </row>
    <row r="73" spans="1:29" s="146" customFormat="1" ht="18.75">
      <c r="A73" s="15"/>
      <c r="C73" s="278"/>
      <c r="D73" s="10" t="s">
        <v>12</v>
      </c>
      <c r="E73" s="215" t="s">
        <v>315</v>
      </c>
      <c r="F73" s="314" t="s">
        <v>386</v>
      </c>
      <c r="G73" s="572">
        <v>499</v>
      </c>
      <c r="H73" s="258" t="s">
        <v>556</v>
      </c>
      <c r="I73" s="377"/>
      <c r="K73" s="415"/>
      <c r="P73" s="415"/>
      <c r="S73" s="386"/>
      <c r="Y73" s="42"/>
      <c r="Z73" s="42"/>
      <c r="AA73" s="42"/>
      <c r="AB73" s="42"/>
      <c r="AC73" s="42"/>
    </row>
    <row r="74" spans="1:29" s="146" customFormat="1" ht="22.5">
      <c r="A74" s="15"/>
      <c r="C74" s="278"/>
      <c r="D74" s="10" t="s">
        <v>552</v>
      </c>
      <c r="E74" s="7" t="s">
        <v>413</v>
      </c>
      <c r="F74" s="314" t="s">
        <v>386</v>
      </c>
      <c r="G74" s="572">
        <v>499</v>
      </c>
      <c r="H74" s="258" t="s">
        <v>557</v>
      </c>
      <c r="I74" s="377"/>
      <c r="K74" s="415"/>
      <c r="P74" s="415"/>
      <c r="S74" s="386"/>
      <c r="Y74" s="42"/>
      <c r="Z74" s="42"/>
      <c r="AA74" s="42"/>
      <c r="AB74" s="42"/>
      <c r="AC74" s="42"/>
    </row>
    <row r="75" spans="1:29" s="146" customFormat="1" ht="22.5">
      <c r="A75" s="15"/>
      <c r="C75" s="278"/>
      <c r="D75" s="10" t="s">
        <v>553</v>
      </c>
      <c r="E75" s="6" t="s">
        <v>414</v>
      </c>
      <c r="F75" s="314" t="s">
        <v>386</v>
      </c>
      <c r="G75" s="572">
        <v>499</v>
      </c>
      <c r="H75" s="258" t="s">
        <v>558</v>
      </c>
      <c r="I75" s="377"/>
      <c r="K75" s="415"/>
      <c r="P75" s="415"/>
      <c r="S75" s="386"/>
      <c r="Y75" s="42"/>
      <c r="Z75" s="42"/>
      <c r="AA75" s="42"/>
      <c r="AB75" s="42"/>
      <c r="AC75" s="42"/>
    </row>
    <row r="76" spans="1:29" s="146" customFormat="1" ht="22.5">
      <c r="A76" s="15"/>
      <c r="C76" s="278"/>
      <c r="D76" s="10" t="s">
        <v>554</v>
      </c>
      <c r="E76" s="6" t="s">
        <v>415</v>
      </c>
      <c r="F76" s="314" t="s">
        <v>386</v>
      </c>
      <c r="G76" s="572">
        <v>0</v>
      </c>
      <c r="H76" s="258" t="s">
        <v>559</v>
      </c>
      <c r="I76" s="377"/>
      <c r="K76" s="415"/>
      <c r="P76" s="415"/>
      <c r="S76" s="386"/>
      <c r="Y76" s="42"/>
      <c r="Z76" s="42"/>
      <c r="AA76" s="42"/>
      <c r="AB76" s="42"/>
      <c r="AC76" s="42"/>
    </row>
    <row r="77" spans="1:29" s="146" customFormat="1" ht="22.5">
      <c r="A77" s="15"/>
      <c r="C77" s="278"/>
      <c r="D77" s="10" t="s">
        <v>555</v>
      </c>
      <c r="E77" s="7" t="s">
        <v>416</v>
      </c>
      <c r="F77" s="314" t="s">
        <v>386</v>
      </c>
      <c r="G77" s="572">
        <v>0</v>
      </c>
      <c r="H77" s="258"/>
      <c r="I77" s="377"/>
      <c r="K77" s="415"/>
      <c r="P77" s="415"/>
      <c r="S77" s="386"/>
      <c r="Y77" s="42"/>
      <c r="Z77" s="42"/>
      <c r="AA77" s="42"/>
      <c r="AB77" s="42"/>
      <c r="AC77" s="42"/>
    </row>
    <row r="78" spans="1:29" s="146" customFormat="1" ht="33.75">
      <c r="A78" s="15"/>
      <c r="C78" s="278"/>
      <c r="D78" s="10" t="s">
        <v>27</v>
      </c>
      <c r="E78" s="215" t="s">
        <v>316</v>
      </c>
      <c r="F78" s="314" t="s">
        <v>222</v>
      </c>
      <c r="G78" s="610" t="s">
        <v>1782</v>
      </c>
      <c r="H78" s="258" t="s">
        <v>560</v>
      </c>
      <c r="I78" s="377"/>
      <c r="K78" s="415"/>
      <c r="P78" s="415"/>
      <c r="S78" s="386"/>
      <c r="Y78" s="42"/>
      <c r="Z78" s="42"/>
      <c r="AA78" s="42"/>
      <c r="AB78" s="42"/>
      <c r="AC78" s="42"/>
    </row>
    <row r="79" spans="1:29" s="409" customFormat="1" ht="45">
      <c r="A79" s="503"/>
      <c r="C79" s="278"/>
      <c r="D79" s="10" t="s">
        <v>28</v>
      </c>
      <c r="E79" s="506" t="s">
        <v>561</v>
      </c>
      <c r="F79" s="498" t="s">
        <v>562</v>
      </c>
      <c r="G79" s="572">
        <v>293.06</v>
      </c>
      <c r="H79" s="258" t="s">
        <v>563</v>
      </c>
      <c r="I79" s="377"/>
      <c r="K79" s="415"/>
      <c r="P79" s="415"/>
      <c r="S79" s="386"/>
      <c r="Y79" s="42"/>
      <c r="Z79" s="42"/>
      <c r="AA79" s="42"/>
      <c r="AB79" s="42"/>
      <c r="AC79" s="42"/>
    </row>
    <row r="80" spans="1:29" s="325" customFormat="1" ht="5.25" hidden="1">
      <c r="A80" s="635"/>
      <c r="B80" s="415"/>
      <c r="C80" s="638"/>
      <c r="D80" s="522" t="s">
        <v>334</v>
      </c>
      <c r="E80" s="542"/>
      <c r="F80" s="637"/>
      <c r="G80" s="516"/>
      <c r="H80" s="529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521"/>
      <c r="T80" s="415"/>
      <c r="U80" s="415"/>
      <c r="V80" s="415"/>
      <c r="W80" s="415"/>
      <c r="X80" s="415"/>
      <c r="Y80" s="326"/>
      <c r="Z80" s="326"/>
      <c r="AA80" s="326"/>
      <c r="AB80" s="326"/>
      <c r="AC80" s="326"/>
    </row>
    <row r="81" spans="1:29" s="564" customFormat="1" ht="18.75">
      <c r="A81" s="656"/>
      <c r="B81" s="568"/>
      <c r="C81" s="669" t="s">
        <v>1706</v>
      </c>
      <c r="D81" s="10" t="s">
        <v>337</v>
      </c>
      <c r="E81" s="442" t="s">
        <v>1717</v>
      </c>
      <c r="F81" s="655" t="s">
        <v>562</v>
      </c>
      <c r="G81" s="443">
        <v>133</v>
      </c>
      <c r="H81" s="258" t="s">
        <v>746</v>
      </c>
      <c r="I81" s="377"/>
      <c r="J81" s="568"/>
      <c r="K81" s="415"/>
      <c r="L81" s="568"/>
      <c r="M81" s="568"/>
      <c r="N81" s="568"/>
      <c r="O81" s="568"/>
      <c r="P81" s="415"/>
      <c r="Q81" s="568"/>
      <c r="R81" s="568"/>
      <c r="S81" s="386"/>
      <c r="T81" s="568"/>
      <c r="U81" s="568"/>
      <c r="V81" s="568"/>
      <c r="W81" s="568"/>
      <c r="X81" s="568"/>
      <c r="Y81" s="566"/>
      <c r="Z81" s="566"/>
      <c r="AA81" s="566"/>
      <c r="AB81" s="566"/>
      <c r="AC81" s="566"/>
    </row>
    <row r="82" spans="1:29" s="564" customFormat="1" ht="18.75">
      <c r="A82" s="656"/>
      <c r="B82" s="568"/>
      <c r="C82" s="669" t="s">
        <v>1706</v>
      </c>
      <c r="D82" s="10" t="s">
        <v>1730</v>
      </c>
      <c r="E82" s="442" t="s">
        <v>1718</v>
      </c>
      <c r="F82" s="655" t="s">
        <v>562</v>
      </c>
      <c r="G82" s="443">
        <v>88.06</v>
      </c>
      <c r="H82" s="258" t="s">
        <v>746</v>
      </c>
      <c r="I82" s="377"/>
      <c r="J82" s="568"/>
      <c r="K82" s="415"/>
      <c r="L82" s="568"/>
      <c r="M82" s="568"/>
      <c r="N82" s="568"/>
      <c r="O82" s="568"/>
      <c r="P82" s="415"/>
      <c r="Q82" s="568"/>
      <c r="R82" s="568"/>
      <c r="S82" s="386"/>
      <c r="T82" s="568"/>
      <c r="U82" s="568"/>
      <c r="V82" s="568"/>
      <c r="W82" s="568"/>
      <c r="X82" s="568"/>
      <c r="Y82" s="566"/>
      <c r="Z82" s="566"/>
      <c r="AA82" s="566"/>
      <c r="AB82" s="566"/>
      <c r="AC82" s="566"/>
    </row>
    <row r="83" spans="1:29" s="564" customFormat="1" ht="18.75">
      <c r="A83" s="656"/>
      <c r="B83" s="568"/>
      <c r="C83" s="669" t="s">
        <v>1706</v>
      </c>
      <c r="D83" s="10" t="s">
        <v>1731</v>
      </c>
      <c r="E83" s="442" t="s">
        <v>1719</v>
      </c>
      <c r="F83" s="655" t="s">
        <v>562</v>
      </c>
      <c r="G83" s="443">
        <v>40.68</v>
      </c>
      <c r="H83" s="258" t="s">
        <v>746</v>
      </c>
      <c r="I83" s="377"/>
      <c r="J83" s="568"/>
      <c r="K83" s="415"/>
      <c r="L83" s="568"/>
      <c r="M83" s="568"/>
      <c r="N83" s="568"/>
      <c r="O83" s="568"/>
      <c r="P83" s="415"/>
      <c r="Q83" s="568"/>
      <c r="R83" s="568"/>
      <c r="S83" s="386"/>
      <c r="T83" s="568"/>
      <c r="U83" s="568"/>
      <c r="V83" s="568"/>
      <c r="W83" s="568"/>
      <c r="X83" s="568"/>
      <c r="Y83" s="566"/>
      <c r="Z83" s="566"/>
      <c r="AA83" s="566"/>
      <c r="AB83" s="566"/>
      <c r="AC83" s="566"/>
    </row>
    <row r="84" spans="1:29" s="564" customFormat="1" ht="18.75">
      <c r="A84" s="656"/>
      <c r="B84" s="568"/>
      <c r="C84" s="669" t="s">
        <v>1706</v>
      </c>
      <c r="D84" s="10" t="s">
        <v>1732</v>
      </c>
      <c r="E84" s="442" t="s">
        <v>1720</v>
      </c>
      <c r="F84" s="655" t="s">
        <v>562</v>
      </c>
      <c r="G84" s="443">
        <v>3.91</v>
      </c>
      <c r="H84" s="258" t="s">
        <v>746</v>
      </c>
      <c r="I84" s="377"/>
      <c r="J84" s="568"/>
      <c r="K84" s="415"/>
      <c r="L84" s="568"/>
      <c r="M84" s="568"/>
      <c r="N84" s="568"/>
      <c r="O84" s="568"/>
      <c r="P84" s="415"/>
      <c r="Q84" s="568"/>
      <c r="R84" s="568"/>
      <c r="S84" s="386"/>
      <c r="T84" s="568"/>
      <c r="U84" s="568"/>
      <c r="V84" s="568"/>
      <c r="W84" s="568"/>
      <c r="X84" s="568"/>
      <c r="Y84" s="566"/>
      <c r="Z84" s="566"/>
      <c r="AA84" s="566"/>
      <c r="AB84" s="566"/>
      <c r="AC84" s="566"/>
    </row>
    <row r="85" spans="1:29" s="564" customFormat="1" ht="18.75">
      <c r="A85" s="656"/>
      <c r="B85" s="568"/>
      <c r="C85" s="669" t="s">
        <v>1706</v>
      </c>
      <c r="D85" s="10" t="s">
        <v>1733</v>
      </c>
      <c r="E85" s="442" t="s">
        <v>1721</v>
      </c>
      <c r="F85" s="655" t="s">
        <v>562</v>
      </c>
      <c r="G85" s="443">
        <v>5.17</v>
      </c>
      <c r="H85" s="258" t="s">
        <v>746</v>
      </c>
      <c r="I85" s="377"/>
      <c r="J85" s="568"/>
      <c r="K85" s="415"/>
      <c r="L85" s="568"/>
      <c r="M85" s="568"/>
      <c r="N85" s="568"/>
      <c r="O85" s="568"/>
      <c r="P85" s="415"/>
      <c r="Q85" s="568"/>
      <c r="R85" s="568"/>
      <c r="S85" s="386"/>
      <c r="T85" s="568"/>
      <c r="U85" s="568"/>
      <c r="V85" s="568"/>
      <c r="W85" s="568"/>
      <c r="X85" s="568"/>
      <c r="Y85" s="566"/>
      <c r="Z85" s="566"/>
      <c r="AA85" s="566"/>
      <c r="AB85" s="566"/>
      <c r="AC85" s="566"/>
    </row>
    <row r="86" spans="1:29" s="564" customFormat="1" ht="18.75">
      <c r="A86" s="656"/>
      <c r="B86" s="568"/>
      <c r="C86" s="669" t="s">
        <v>1706</v>
      </c>
      <c r="D86" s="10" t="s">
        <v>1734</v>
      </c>
      <c r="E86" s="442" t="s">
        <v>1722</v>
      </c>
      <c r="F86" s="655" t="s">
        <v>562</v>
      </c>
      <c r="G86" s="443">
        <v>4.12</v>
      </c>
      <c r="H86" s="258" t="s">
        <v>746</v>
      </c>
      <c r="I86" s="377"/>
      <c r="J86" s="568"/>
      <c r="K86" s="415"/>
      <c r="L86" s="568"/>
      <c r="M86" s="568"/>
      <c r="N86" s="568"/>
      <c r="O86" s="568"/>
      <c r="P86" s="415"/>
      <c r="Q86" s="568"/>
      <c r="R86" s="568"/>
      <c r="S86" s="386"/>
      <c r="T86" s="568"/>
      <c r="U86" s="568"/>
      <c r="V86" s="568"/>
      <c r="W86" s="568"/>
      <c r="X86" s="568"/>
      <c r="Y86" s="566"/>
      <c r="Z86" s="566"/>
      <c r="AA86" s="566"/>
      <c r="AB86" s="566"/>
      <c r="AC86" s="566"/>
    </row>
    <row r="87" spans="1:29" s="564" customFormat="1" ht="18.75">
      <c r="A87" s="656"/>
      <c r="B87" s="568"/>
      <c r="C87" s="669" t="s">
        <v>1706</v>
      </c>
      <c r="D87" s="10" t="s">
        <v>1735</v>
      </c>
      <c r="E87" s="442" t="s">
        <v>1723</v>
      </c>
      <c r="F87" s="655" t="s">
        <v>562</v>
      </c>
      <c r="G87" s="443">
        <v>4.12</v>
      </c>
      <c r="H87" s="258" t="s">
        <v>746</v>
      </c>
      <c r="I87" s="377"/>
      <c r="J87" s="568"/>
      <c r="K87" s="415"/>
      <c r="L87" s="568"/>
      <c r="M87" s="568"/>
      <c r="N87" s="568"/>
      <c r="O87" s="568"/>
      <c r="P87" s="415"/>
      <c r="Q87" s="568"/>
      <c r="R87" s="568"/>
      <c r="S87" s="386"/>
      <c r="T87" s="568"/>
      <c r="U87" s="568"/>
      <c r="V87" s="568"/>
      <c r="W87" s="568"/>
      <c r="X87" s="568"/>
      <c r="Y87" s="566"/>
      <c r="Z87" s="566"/>
      <c r="AA87" s="566"/>
      <c r="AB87" s="566"/>
      <c r="AC87" s="566"/>
    </row>
    <row r="88" spans="1:29" s="564" customFormat="1" ht="18.75">
      <c r="A88" s="656"/>
      <c r="B88" s="568"/>
      <c r="C88" s="669" t="s">
        <v>1706</v>
      </c>
      <c r="D88" s="10" t="s">
        <v>1736</v>
      </c>
      <c r="E88" s="442" t="s">
        <v>1724</v>
      </c>
      <c r="F88" s="655" t="s">
        <v>562</v>
      </c>
      <c r="G88" s="443">
        <v>6.2</v>
      </c>
      <c r="H88" s="258" t="s">
        <v>746</v>
      </c>
      <c r="I88" s="377"/>
      <c r="J88" s="568"/>
      <c r="K88" s="415"/>
      <c r="L88" s="568"/>
      <c r="M88" s="568"/>
      <c r="N88" s="568"/>
      <c r="O88" s="568"/>
      <c r="P88" s="415"/>
      <c r="Q88" s="568"/>
      <c r="R88" s="568"/>
      <c r="S88" s="386"/>
      <c r="T88" s="568"/>
      <c r="U88" s="568"/>
      <c r="V88" s="568"/>
      <c r="W88" s="568"/>
      <c r="X88" s="568"/>
      <c r="Y88" s="566"/>
      <c r="Z88" s="566"/>
      <c r="AA88" s="566"/>
      <c r="AB88" s="566"/>
      <c r="AC88" s="566"/>
    </row>
    <row r="89" spans="1:29" s="564" customFormat="1" ht="18.75">
      <c r="A89" s="656"/>
      <c r="B89" s="568"/>
      <c r="C89" s="669" t="s">
        <v>1706</v>
      </c>
      <c r="D89" s="10" t="s">
        <v>1737</v>
      </c>
      <c r="E89" s="442" t="s">
        <v>1725</v>
      </c>
      <c r="F89" s="655" t="s">
        <v>562</v>
      </c>
      <c r="G89" s="443">
        <v>6.2</v>
      </c>
      <c r="H89" s="258" t="s">
        <v>746</v>
      </c>
      <c r="I89" s="377"/>
      <c r="J89" s="568"/>
      <c r="K89" s="415"/>
      <c r="L89" s="568"/>
      <c r="M89" s="568"/>
      <c r="N89" s="568"/>
      <c r="O89" s="568"/>
      <c r="P89" s="415"/>
      <c r="Q89" s="568"/>
      <c r="R89" s="568"/>
      <c r="S89" s="386"/>
      <c r="T89" s="568"/>
      <c r="U89" s="568"/>
      <c r="V89" s="568"/>
      <c r="W89" s="568"/>
      <c r="X89" s="568"/>
      <c r="Y89" s="566"/>
      <c r="Z89" s="566"/>
      <c r="AA89" s="566"/>
      <c r="AB89" s="566"/>
      <c r="AC89" s="566"/>
    </row>
    <row r="90" spans="1:29" s="564" customFormat="1" ht="18.75">
      <c r="A90" s="656"/>
      <c r="B90" s="568"/>
      <c r="C90" s="669" t="s">
        <v>1706</v>
      </c>
      <c r="D90" s="10" t="s">
        <v>1738</v>
      </c>
      <c r="E90" s="442" t="s">
        <v>1728</v>
      </c>
      <c r="F90" s="655" t="s">
        <v>562</v>
      </c>
      <c r="G90" s="443">
        <v>0.57999999999999996</v>
      </c>
      <c r="H90" s="258" t="s">
        <v>746</v>
      </c>
      <c r="I90" s="377"/>
      <c r="J90" s="568"/>
      <c r="K90" s="415"/>
      <c r="L90" s="568"/>
      <c r="M90" s="568"/>
      <c r="N90" s="568"/>
      <c r="O90" s="568"/>
      <c r="P90" s="415"/>
      <c r="Q90" s="568"/>
      <c r="R90" s="568"/>
      <c r="S90" s="386"/>
      <c r="T90" s="568"/>
      <c r="U90" s="568"/>
      <c r="V90" s="568"/>
      <c r="W90" s="568"/>
      <c r="X90" s="568"/>
      <c r="Y90" s="566"/>
      <c r="Z90" s="566"/>
      <c r="AA90" s="566"/>
      <c r="AB90" s="566"/>
      <c r="AC90" s="566"/>
    </row>
    <row r="91" spans="1:29" s="564" customFormat="1" ht="18.75">
      <c r="A91" s="656"/>
      <c r="B91" s="568"/>
      <c r="C91" s="669" t="s">
        <v>1706</v>
      </c>
      <c r="D91" s="10" t="s">
        <v>1739</v>
      </c>
      <c r="E91" s="442" t="s">
        <v>1729</v>
      </c>
      <c r="F91" s="655" t="s">
        <v>562</v>
      </c>
      <c r="G91" s="443">
        <v>1.02</v>
      </c>
      <c r="H91" s="258" t="s">
        <v>746</v>
      </c>
      <c r="I91" s="377"/>
      <c r="J91" s="568"/>
      <c r="K91" s="415"/>
      <c r="L91" s="568"/>
      <c r="M91" s="568"/>
      <c r="N91" s="568"/>
      <c r="O91" s="568"/>
      <c r="P91" s="415"/>
      <c r="Q91" s="568"/>
      <c r="R91" s="568"/>
      <c r="S91" s="386"/>
      <c r="T91" s="568"/>
      <c r="U91" s="568"/>
      <c r="V91" s="568"/>
      <c r="W91" s="568"/>
      <c r="X91" s="568"/>
      <c r="Y91" s="566"/>
      <c r="Z91" s="566"/>
      <c r="AA91" s="566"/>
      <c r="AB91" s="566"/>
      <c r="AC91" s="566"/>
    </row>
    <row r="92" spans="1:29" s="564" customFormat="1" ht="22.5">
      <c r="A92" s="636"/>
      <c r="B92" s="568"/>
      <c r="C92" s="134"/>
      <c r="D92" s="384"/>
      <c r="E92" s="544" t="s">
        <v>588</v>
      </c>
      <c r="F92" s="259"/>
      <c r="G92" s="260"/>
      <c r="H92" s="382" t="s">
        <v>745</v>
      </c>
      <c r="I92" s="377"/>
      <c r="J92" s="568"/>
      <c r="K92" s="415"/>
      <c r="L92" s="568"/>
      <c r="M92" s="568"/>
      <c r="N92" s="568"/>
      <c r="O92" s="568"/>
      <c r="P92" s="415"/>
      <c r="Q92" s="568"/>
      <c r="R92" s="568"/>
      <c r="S92" s="386"/>
      <c r="T92" s="568"/>
      <c r="U92" s="568"/>
      <c r="V92" s="568"/>
      <c r="W92" s="568"/>
      <c r="X92" s="568"/>
      <c r="Y92" s="566"/>
      <c r="Z92" s="566"/>
      <c r="AA92" s="566"/>
      <c r="AB92" s="566"/>
      <c r="AC92" s="566"/>
    </row>
    <row r="93" spans="1:29" s="409" customFormat="1" ht="22.5">
      <c r="A93" s="503"/>
      <c r="C93" s="278"/>
      <c r="D93" s="10" t="s">
        <v>317</v>
      </c>
      <c r="E93" s="501" t="s">
        <v>564</v>
      </c>
      <c r="F93" s="498" t="s">
        <v>562</v>
      </c>
      <c r="G93" s="572">
        <v>102.05</v>
      </c>
      <c r="H93" s="258" t="s">
        <v>565</v>
      </c>
      <c r="I93" s="377"/>
      <c r="K93" s="415"/>
      <c r="P93" s="415"/>
      <c r="S93" s="386"/>
      <c r="Y93" s="42"/>
      <c r="Z93" s="42"/>
      <c r="AA93" s="42"/>
      <c r="AB93" s="42"/>
      <c r="AC93" s="42"/>
    </row>
    <row r="94" spans="1:29" s="409" customFormat="1" ht="22.5">
      <c r="A94" s="503"/>
      <c r="C94" s="278"/>
      <c r="D94" s="10" t="s">
        <v>318</v>
      </c>
      <c r="E94" s="501" t="s">
        <v>567</v>
      </c>
      <c r="F94" s="498" t="s">
        <v>566</v>
      </c>
      <c r="G94" s="3">
        <v>280.26092</v>
      </c>
      <c r="H94" s="258" t="s">
        <v>573</v>
      </c>
      <c r="I94" s="377"/>
      <c r="K94" s="415"/>
      <c r="P94" s="415"/>
      <c r="S94" s="386"/>
      <c r="Y94" s="42"/>
      <c r="Z94" s="42"/>
      <c r="AA94" s="42"/>
      <c r="AB94" s="42"/>
      <c r="AC94" s="42"/>
    </row>
    <row r="95" spans="1:29" s="409" customFormat="1" ht="18.75">
      <c r="A95" s="503"/>
      <c r="C95" s="278"/>
      <c r="D95" s="10" t="s">
        <v>381</v>
      </c>
      <c r="E95" s="501" t="s">
        <v>568</v>
      </c>
      <c r="F95" s="498" t="s">
        <v>566</v>
      </c>
      <c r="G95" s="582">
        <v>0</v>
      </c>
      <c r="H95" s="258" t="s">
        <v>574</v>
      </c>
      <c r="I95" s="377"/>
      <c r="K95" s="415"/>
      <c r="P95" s="415"/>
      <c r="S95" s="386"/>
      <c r="Y95" s="42"/>
      <c r="Z95" s="42"/>
      <c r="AA95" s="42"/>
      <c r="AB95" s="42"/>
      <c r="AC95" s="42"/>
    </row>
    <row r="96" spans="1:29" s="409" customFormat="1" ht="33.75">
      <c r="A96" s="503"/>
      <c r="C96" s="278"/>
      <c r="D96" s="10" t="s">
        <v>319</v>
      </c>
      <c r="E96" s="501" t="s">
        <v>571</v>
      </c>
      <c r="F96" s="498" t="s">
        <v>566</v>
      </c>
      <c r="G96" s="3">
        <v>233.92235299999999</v>
      </c>
      <c r="H96" s="258" t="s">
        <v>575</v>
      </c>
      <c r="I96" s="377"/>
      <c r="K96" s="415"/>
      <c r="P96" s="415"/>
      <c r="S96" s="386"/>
      <c r="Y96" s="42"/>
      <c r="Z96" s="42"/>
      <c r="AA96" s="42"/>
      <c r="AB96" s="42"/>
      <c r="AC96" s="42"/>
    </row>
    <row r="97" spans="1:29" s="409" customFormat="1" ht="18.75">
      <c r="A97" s="503"/>
      <c r="C97" s="278"/>
      <c r="D97" s="10" t="s">
        <v>417</v>
      </c>
      <c r="E97" s="502" t="s">
        <v>569</v>
      </c>
      <c r="F97" s="498" t="s">
        <v>566</v>
      </c>
      <c r="G97" s="3">
        <v>175.45442199999999</v>
      </c>
      <c r="H97" s="258"/>
      <c r="I97" s="377"/>
      <c r="K97" s="415"/>
      <c r="P97" s="415"/>
      <c r="S97" s="386"/>
      <c r="Y97" s="42"/>
      <c r="Z97" s="42"/>
      <c r="AA97" s="42"/>
      <c r="AB97" s="42"/>
      <c r="AC97" s="42"/>
    </row>
    <row r="98" spans="1:29" s="409" customFormat="1" ht="45">
      <c r="A98" s="503"/>
      <c r="C98" s="278"/>
      <c r="D98" s="10" t="s">
        <v>572</v>
      </c>
      <c r="E98" s="538" t="s">
        <v>570</v>
      </c>
      <c r="F98" s="498" t="s">
        <v>566</v>
      </c>
      <c r="G98" s="3">
        <v>39.709077000000001</v>
      </c>
      <c r="H98" s="258"/>
      <c r="I98" s="377"/>
      <c r="K98" s="415"/>
      <c r="P98" s="415"/>
      <c r="S98" s="386"/>
      <c r="Y98" s="42"/>
      <c r="Z98" s="42"/>
      <c r="AA98" s="42"/>
      <c r="AB98" s="42"/>
      <c r="AC98" s="42"/>
    </row>
    <row r="99" spans="1:29" s="409" customFormat="1" ht="22.5">
      <c r="A99" s="503"/>
      <c r="C99" s="278"/>
      <c r="D99" s="10" t="s">
        <v>418</v>
      </c>
      <c r="E99" s="501" t="s">
        <v>576</v>
      </c>
      <c r="F99" s="498" t="s">
        <v>566</v>
      </c>
      <c r="G99" s="3">
        <v>58.467931</v>
      </c>
      <c r="H99" s="258"/>
      <c r="I99" s="377"/>
      <c r="K99" s="415"/>
      <c r="P99" s="415"/>
      <c r="S99" s="386"/>
      <c r="Y99" s="42"/>
      <c r="Z99" s="42"/>
      <c r="AA99" s="42"/>
      <c r="AB99" s="42"/>
      <c r="AC99" s="42"/>
    </row>
    <row r="100" spans="1:29" s="409" customFormat="1" ht="22.5">
      <c r="A100" s="503"/>
      <c r="C100" s="278"/>
      <c r="D100" s="10" t="s">
        <v>320</v>
      </c>
      <c r="E100" s="506" t="s">
        <v>577</v>
      </c>
      <c r="F100" s="498" t="s">
        <v>578</v>
      </c>
      <c r="G100" s="572">
        <v>0</v>
      </c>
      <c r="H100" s="258"/>
      <c r="I100" s="377"/>
      <c r="K100" s="415"/>
      <c r="P100" s="415"/>
      <c r="S100" s="386"/>
      <c r="Y100" s="42"/>
      <c r="Z100" s="42"/>
      <c r="AA100" s="42"/>
      <c r="AB100" s="42"/>
      <c r="AC100" s="42"/>
    </row>
    <row r="101" spans="1:29" s="409" customFormat="1" ht="22.5">
      <c r="A101" s="503"/>
      <c r="C101" s="278"/>
      <c r="D101" s="10" t="s">
        <v>321</v>
      </c>
      <c r="E101" s="506" t="s">
        <v>579</v>
      </c>
      <c r="F101" s="498" t="s">
        <v>580</v>
      </c>
      <c r="G101" s="572">
        <v>40.777597</v>
      </c>
      <c r="H101" s="258"/>
      <c r="I101" s="377"/>
      <c r="K101" s="415"/>
      <c r="P101" s="415"/>
      <c r="S101" s="386"/>
      <c r="Y101" s="42"/>
      <c r="Z101" s="42"/>
      <c r="AA101" s="42"/>
      <c r="AB101" s="42"/>
      <c r="AC101" s="42"/>
    </row>
    <row r="102" spans="1:29" s="409" customFormat="1" ht="22.5">
      <c r="A102" s="503"/>
      <c r="C102" s="278"/>
      <c r="D102" s="10" t="s">
        <v>582</v>
      </c>
      <c r="E102" s="501" t="s">
        <v>581</v>
      </c>
      <c r="F102" s="498" t="s">
        <v>580</v>
      </c>
      <c r="G102" s="572">
        <v>51.83</v>
      </c>
      <c r="H102" s="258" t="s">
        <v>583</v>
      </c>
      <c r="I102" s="377"/>
      <c r="K102" s="415"/>
      <c r="P102" s="415"/>
      <c r="S102" s="386"/>
      <c r="Y102" s="42"/>
      <c r="Z102" s="42"/>
      <c r="AA102" s="42"/>
      <c r="AB102" s="42"/>
      <c r="AC102" s="42"/>
    </row>
    <row r="103" spans="1:29" s="405" customFormat="1" ht="22.5">
      <c r="A103" s="503"/>
      <c r="B103" s="409"/>
      <c r="C103" s="278"/>
      <c r="D103" s="10" t="s">
        <v>322</v>
      </c>
      <c r="E103" s="506" t="s">
        <v>324</v>
      </c>
      <c r="F103" s="498" t="s">
        <v>502</v>
      </c>
      <c r="G103" s="572">
        <v>116</v>
      </c>
      <c r="H103" s="258"/>
      <c r="I103" s="377"/>
      <c r="J103" s="409"/>
      <c r="K103" s="415"/>
      <c r="L103" s="409"/>
      <c r="M103" s="409"/>
      <c r="N103" s="409"/>
      <c r="O103" s="409"/>
      <c r="P103" s="415"/>
      <c r="Q103" s="409"/>
      <c r="R103" s="409"/>
      <c r="S103" s="386"/>
      <c r="T103" s="409"/>
      <c r="U103" s="409"/>
      <c r="V103" s="409"/>
      <c r="W103" s="409"/>
      <c r="X103" s="409"/>
      <c r="Y103" s="42"/>
      <c r="Z103" s="42"/>
      <c r="AA103" s="42"/>
      <c r="AB103" s="42"/>
      <c r="AC103" s="42"/>
    </row>
    <row r="104" spans="1:29" s="405" customFormat="1" ht="22.5">
      <c r="A104" s="503"/>
      <c r="B104" s="409"/>
      <c r="C104" s="278"/>
      <c r="D104" s="10" t="s">
        <v>323</v>
      </c>
      <c r="E104" s="506" t="s">
        <v>584</v>
      </c>
      <c r="F104" s="498" t="s">
        <v>502</v>
      </c>
      <c r="G104" s="572">
        <v>35</v>
      </c>
      <c r="H104" s="258"/>
      <c r="I104" s="377"/>
      <c r="J104" s="409"/>
      <c r="K104" s="415"/>
      <c r="L104" s="409"/>
      <c r="M104" s="409"/>
      <c r="N104" s="409"/>
      <c r="O104" s="409"/>
      <c r="P104" s="415"/>
      <c r="Q104" s="409"/>
      <c r="R104" s="409"/>
      <c r="S104" s="386"/>
      <c r="T104" s="409"/>
      <c r="U104" s="409"/>
      <c r="V104" s="409"/>
      <c r="W104" s="409"/>
      <c r="X104" s="409"/>
      <c r="Y104" s="42"/>
      <c r="Z104" s="42"/>
      <c r="AA104" s="42"/>
      <c r="AB104" s="42"/>
      <c r="AC104" s="42"/>
    </row>
    <row r="105" spans="1:29" ht="56.25">
      <c r="C105" s="278"/>
      <c r="D105" s="10" t="s">
        <v>325</v>
      </c>
      <c r="E105" s="506" t="s">
        <v>585</v>
      </c>
      <c r="F105" s="498" t="s">
        <v>586</v>
      </c>
      <c r="G105" s="3">
        <v>0</v>
      </c>
      <c r="H105" s="258" t="s">
        <v>587</v>
      </c>
      <c r="I105" s="377"/>
    </row>
    <row r="106" spans="1:29" s="325" customFormat="1" ht="5.25" hidden="1">
      <c r="A106" s="323"/>
      <c r="B106" s="415"/>
      <c r="C106" s="338"/>
      <c r="D106" s="554" t="s">
        <v>488</v>
      </c>
      <c r="E106" s="553"/>
      <c r="F106" s="531"/>
      <c r="G106" s="516"/>
      <c r="H106" s="529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521"/>
      <c r="T106" s="415"/>
      <c r="U106" s="415"/>
      <c r="V106" s="415"/>
      <c r="W106" s="415"/>
      <c r="X106" s="415"/>
      <c r="Y106" s="326"/>
      <c r="Z106" s="326"/>
      <c r="AA106" s="326"/>
      <c r="AB106" s="326"/>
      <c r="AC106" s="326"/>
    </row>
    <row r="107" spans="1:29" ht="22.5">
      <c r="C107" s="134"/>
      <c r="D107" s="384"/>
      <c r="E107" s="544" t="s">
        <v>588</v>
      </c>
      <c r="F107" s="259"/>
      <c r="G107" s="260"/>
      <c r="H107" s="382" t="s">
        <v>590</v>
      </c>
      <c r="I107" s="377"/>
    </row>
    <row r="108" spans="1:29" s="405" customFormat="1" ht="45">
      <c r="A108" s="503"/>
      <c r="B108" s="409"/>
      <c r="C108" s="278"/>
      <c r="D108" s="10" t="s">
        <v>591</v>
      </c>
      <c r="E108" s="506" t="s">
        <v>592</v>
      </c>
      <c r="F108" s="498" t="s">
        <v>632</v>
      </c>
      <c r="G108" s="3">
        <v>158.47999999999999</v>
      </c>
      <c r="H108" s="258" t="s">
        <v>593</v>
      </c>
      <c r="I108" s="377"/>
      <c r="J108" s="409"/>
      <c r="K108" s="415"/>
      <c r="L108" s="409"/>
      <c r="M108" s="409"/>
      <c r="N108" s="409"/>
      <c r="O108" s="409"/>
      <c r="P108" s="415"/>
      <c r="Q108" s="409"/>
      <c r="R108" s="409"/>
      <c r="S108" s="386"/>
      <c r="T108" s="409"/>
      <c r="U108" s="409"/>
      <c r="V108" s="409"/>
      <c r="W108" s="409"/>
      <c r="X108" s="409"/>
      <c r="Y108" s="42"/>
      <c r="Z108" s="42"/>
      <c r="AA108" s="42"/>
      <c r="AB108" s="42"/>
      <c r="AC108" s="42"/>
    </row>
    <row r="109" spans="1:29" s="325" customFormat="1" ht="5.25" hidden="1">
      <c r="A109" s="323"/>
      <c r="B109" s="415"/>
      <c r="C109" s="338"/>
      <c r="D109" s="522" t="s">
        <v>594</v>
      </c>
      <c r="E109" s="542"/>
      <c r="F109" s="531"/>
      <c r="G109" s="516"/>
      <c r="H109" s="529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521"/>
      <c r="T109" s="415"/>
      <c r="U109" s="415"/>
      <c r="V109" s="415"/>
      <c r="W109" s="415"/>
      <c r="X109" s="415"/>
      <c r="Y109" s="326"/>
      <c r="Z109" s="326"/>
      <c r="AA109" s="326"/>
      <c r="AB109" s="326"/>
      <c r="AC109" s="326"/>
    </row>
    <row r="110" spans="1:29" s="564" customFormat="1" ht="22.5">
      <c r="A110" s="656"/>
      <c r="B110" s="568"/>
      <c r="C110" s="669" t="s">
        <v>1706</v>
      </c>
      <c r="D110" s="10" t="s">
        <v>1708</v>
      </c>
      <c r="E110" s="442" t="s">
        <v>1717</v>
      </c>
      <c r="F110" s="655" t="s">
        <v>632</v>
      </c>
      <c r="G110" s="582">
        <v>155.91999999999999</v>
      </c>
      <c r="H110" s="258" t="s">
        <v>650</v>
      </c>
      <c r="I110" s="377"/>
      <c r="J110" s="568"/>
      <c r="K110" s="415"/>
      <c r="L110" s="568"/>
      <c r="M110" s="568"/>
      <c r="N110" s="568"/>
      <c r="O110" s="568"/>
      <c r="P110" s="415"/>
      <c r="Q110" s="568"/>
      <c r="R110" s="568"/>
      <c r="S110" s="386"/>
      <c r="T110" s="568"/>
      <c r="U110" s="568"/>
      <c r="V110" s="568"/>
      <c r="W110" s="568"/>
      <c r="X110" s="568"/>
      <c r="Y110" s="566"/>
      <c r="Z110" s="566"/>
      <c r="AA110" s="566"/>
      <c r="AB110" s="566"/>
      <c r="AC110" s="566"/>
    </row>
    <row r="111" spans="1:29" s="564" customFormat="1" ht="22.5">
      <c r="A111" s="656"/>
      <c r="B111" s="568"/>
      <c r="C111" s="669" t="s">
        <v>1706</v>
      </c>
      <c r="D111" s="10" t="s">
        <v>1709</v>
      </c>
      <c r="E111" s="442" t="s">
        <v>1718</v>
      </c>
      <c r="F111" s="655" t="s">
        <v>632</v>
      </c>
      <c r="G111" s="582">
        <v>161.59</v>
      </c>
      <c r="H111" s="258" t="s">
        <v>650</v>
      </c>
      <c r="I111" s="377"/>
      <c r="J111" s="568"/>
      <c r="K111" s="415"/>
      <c r="L111" s="568"/>
      <c r="M111" s="568"/>
      <c r="N111" s="568"/>
      <c r="O111" s="568"/>
      <c r="P111" s="415"/>
      <c r="Q111" s="568"/>
      <c r="R111" s="568"/>
      <c r="S111" s="386"/>
      <c r="T111" s="568"/>
      <c r="U111" s="568"/>
      <c r="V111" s="568"/>
      <c r="W111" s="568"/>
      <c r="X111" s="568"/>
      <c r="Y111" s="566"/>
      <c r="Z111" s="566"/>
      <c r="AA111" s="566"/>
      <c r="AB111" s="566"/>
      <c r="AC111" s="566"/>
    </row>
    <row r="112" spans="1:29" s="564" customFormat="1" ht="22.5">
      <c r="A112" s="656"/>
      <c r="B112" s="568"/>
      <c r="C112" s="669" t="s">
        <v>1706</v>
      </c>
      <c r="D112" s="10" t="s">
        <v>1710</v>
      </c>
      <c r="E112" s="442" t="s">
        <v>1719</v>
      </c>
      <c r="F112" s="655" t="s">
        <v>632</v>
      </c>
      <c r="G112" s="582">
        <v>161.88999999999999</v>
      </c>
      <c r="H112" s="258" t="s">
        <v>650</v>
      </c>
      <c r="I112" s="377"/>
      <c r="J112" s="568"/>
      <c r="K112" s="415"/>
      <c r="L112" s="568"/>
      <c r="M112" s="568"/>
      <c r="N112" s="568"/>
      <c r="O112" s="568"/>
      <c r="P112" s="415"/>
      <c r="Q112" s="568"/>
      <c r="R112" s="568"/>
      <c r="S112" s="386"/>
      <c r="T112" s="568"/>
      <c r="U112" s="568"/>
      <c r="V112" s="568"/>
      <c r="W112" s="568"/>
      <c r="X112" s="568"/>
      <c r="Y112" s="566"/>
      <c r="Z112" s="566"/>
      <c r="AA112" s="566"/>
      <c r="AB112" s="566"/>
      <c r="AC112" s="566"/>
    </row>
    <row r="113" spans="1:29" s="564" customFormat="1" ht="22.5">
      <c r="A113" s="656"/>
      <c r="B113" s="568"/>
      <c r="C113" s="669" t="s">
        <v>1706</v>
      </c>
      <c r="D113" s="10" t="s">
        <v>1711</v>
      </c>
      <c r="E113" s="442" t="s">
        <v>1720</v>
      </c>
      <c r="F113" s="655" t="s">
        <v>632</v>
      </c>
      <c r="G113" s="582">
        <v>161.97999999999999</v>
      </c>
      <c r="H113" s="258" t="s">
        <v>650</v>
      </c>
      <c r="I113" s="377"/>
      <c r="J113" s="568"/>
      <c r="K113" s="415"/>
      <c r="L113" s="568"/>
      <c r="M113" s="568"/>
      <c r="N113" s="568"/>
      <c r="O113" s="568"/>
      <c r="P113" s="415"/>
      <c r="Q113" s="568"/>
      <c r="R113" s="568"/>
      <c r="S113" s="386"/>
      <c r="T113" s="568"/>
      <c r="U113" s="568"/>
      <c r="V113" s="568"/>
      <c r="W113" s="568"/>
      <c r="X113" s="568"/>
      <c r="Y113" s="566"/>
      <c r="Z113" s="566"/>
      <c r="AA113" s="566"/>
      <c r="AB113" s="566"/>
      <c r="AC113" s="566"/>
    </row>
    <row r="114" spans="1:29" s="564" customFormat="1" ht="22.5">
      <c r="A114" s="656"/>
      <c r="B114" s="568"/>
      <c r="C114" s="669" t="s">
        <v>1706</v>
      </c>
      <c r="D114" s="10" t="s">
        <v>1712</v>
      </c>
      <c r="E114" s="442" t="s">
        <v>1721</v>
      </c>
      <c r="F114" s="655" t="s">
        <v>632</v>
      </c>
      <c r="G114" s="582">
        <v>161.94999999999999</v>
      </c>
      <c r="H114" s="258" t="s">
        <v>650</v>
      </c>
      <c r="I114" s="377"/>
      <c r="J114" s="568"/>
      <c r="K114" s="415"/>
      <c r="L114" s="568"/>
      <c r="M114" s="568"/>
      <c r="N114" s="568"/>
      <c r="O114" s="568"/>
      <c r="P114" s="415"/>
      <c r="Q114" s="568"/>
      <c r="R114" s="568"/>
      <c r="S114" s="386"/>
      <c r="T114" s="568"/>
      <c r="U114" s="568"/>
      <c r="V114" s="568"/>
      <c r="W114" s="568"/>
      <c r="X114" s="568"/>
      <c r="Y114" s="566"/>
      <c r="Z114" s="566"/>
      <c r="AA114" s="566"/>
      <c r="AB114" s="566"/>
      <c r="AC114" s="566"/>
    </row>
    <row r="115" spans="1:29" s="564" customFormat="1" ht="22.5">
      <c r="A115" s="656"/>
      <c r="B115" s="568"/>
      <c r="C115" s="669" t="s">
        <v>1706</v>
      </c>
      <c r="D115" s="10" t="s">
        <v>1713</v>
      </c>
      <c r="E115" s="442" t="s">
        <v>1722</v>
      </c>
      <c r="F115" s="655" t="s">
        <v>632</v>
      </c>
      <c r="G115" s="582">
        <v>162.04</v>
      </c>
      <c r="H115" s="258" t="s">
        <v>650</v>
      </c>
      <c r="I115" s="377"/>
      <c r="J115" s="568"/>
      <c r="K115" s="415"/>
      <c r="L115" s="568"/>
      <c r="M115" s="568"/>
      <c r="N115" s="568"/>
      <c r="O115" s="568"/>
      <c r="P115" s="415"/>
      <c r="Q115" s="568"/>
      <c r="R115" s="568"/>
      <c r="S115" s="386"/>
      <c r="T115" s="568"/>
      <c r="U115" s="568"/>
      <c r="V115" s="568"/>
      <c r="W115" s="568"/>
      <c r="X115" s="568"/>
      <c r="Y115" s="566"/>
      <c r="Z115" s="566"/>
      <c r="AA115" s="566"/>
      <c r="AB115" s="566"/>
      <c r="AC115" s="566"/>
    </row>
    <row r="116" spans="1:29" s="564" customFormat="1" ht="22.5">
      <c r="A116" s="656"/>
      <c r="B116" s="568"/>
      <c r="C116" s="669" t="s">
        <v>1706</v>
      </c>
      <c r="D116" s="10" t="s">
        <v>1714</v>
      </c>
      <c r="E116" s="442" t="s">
        <v>1723</v>
      </c>
      <c r="F116" s="655" t="s">
        <v>632</v>
      </c>
      <c r="G116" s="582">
        <v>162.06</v>
      </c>
      <c r="H116" s="258" t="s">
        <v>650</v>
      </c>
      <c r="I116" s="377"/>
      <c r="J116" s="568"/>
      <c r="K116" s="415"/>
      <c r="L116" s="568"/>
      <c r="M116" s="568"/>
      <c r="N116" s="568"/>
      <c r="O116" s="568"/>
      <c r="P116" s="415"/>
      <c r="Q116" s="568"/>
      <c r="R116" s="568"/>
      <c r="S116" s="386"/>
      <c r="T116" s="568"/>
      <c r="U116" s="568"/>
      <c r="V116" s="568"/>
      <c r="W116" s="568"/>
      <c r="X116" s="568"/>
      <c r="Y116" s="566"/>
      <c r="Z116" s="566"/>
      <c r="AA116" s="566"/>
      <c r="AB116" s="566"/>
      <c r="AC116" s="566"/>
    </row>
    <row r="117" spans="1:29" s="564" customFormat="1" ht="22.5">
      <c r="A117" s="656"/>
      <c r="B117" s="568"/>
      <c r="C117" s="669" t="s">
        <v>1706</v>
      </c>
      <c r="D117" s="10" t="s">
        <v>1715</v>
      </c>
      <c r="E117" s="442" t="s">
        <v>1724</v>
      </c>
      <c r="F117" s="655" t="s">
        <v>632</v>
      </c>
      <c r="G117" s="582">
        <v>161.54</v>
      </c>
      <c r="H117" s="258" t="s">
        <v>650</v>
      </c>
      <c r="I117" s="377"/>
      <c r="J117" s="568"/>
      <c r="K117" s="415"/>
      <c r="L117" s="568"/>
      <c r="M117" s="568"/>
      <c r="N117" s="568"/>
      <c r="O117" s="568"/>
      <c r="P117" s="415"/>
      <c r="Q117" s="568"/>
      <c r="R117" s="568"/>
      <c r="S117" s="386"/>
      <c r="T117" s="568"/>
      <c r="U117" s="568"/>
      <c r="V117" s="568"/>
      <c r="W117" s="568"/>
      <c r="X117" s="568"/>
      <c r="Y117" s="566"/>
      <c r="Z117" s="566"/>
      <c r="AA117" s="566"/>
      <c r="AB117" s="566"/>
      <c r="AC117" s="566"/>
    </row>
    <row r="118" spans="1:29" s="564" customFormat="1" ht="22.5">
      <c r="A118" s="656"/>
      <c r="B118" s="568"/>
      <c r="C118" s="669" t="s">
        <v>1706</v>
      </c>
      <c r="D118" s="10" t="s">
        <v>1716</v>
      </c>
      <c r="E118" s="442" t="s">
        <v>1725</v>
      </c>
      <c r="F118" s="655" t="s">
        <v>632</v>
      </c>
      <c r="G118" s="582">
        <v>161.82</v>
      </c>
      <c r="H118" s="258" t="s">
        <v>650</v>
      </c>
      <c r="I118" s="377"/>
      <c r="J118" s="568"/>
      <c r="K118" s="415"/>
      <c r="L118" s="568"/>
      <c r="M118" s="568"/>
      <c r="N118" s="568"/>
      <c r="O118" s="568"/>
      <c r="P118" s="415"/>
      <c r="Q118" s="568"/>
      <c r="R118" s="568"/>
      <c r="S118" s="386"/>
      <c r="T118" s="568"/>
      <c r="U118" s="568"/>
      <c r="V118" s="568"/>
      <c r="W118" s="568"/>
      <c r="X118" s="568"/>
      <c r="Y118" s="566"/>
      <c r="Z118" s="566"/>
      <c r="AA118" s="566"/>
      <c r="AB118" s="566"/>
      <c r="AC118" s="566"/>
    </row>
    <row r="119" spans="1:29" s="564" customFormat="1" ht="22.5">
      <c r="A119" s="656"/>
      <c r="B119" s="568"/>
      <c r="C119" s="669" t="s">
        <v>1706</v>
      </c>
      <c r="D119" s="10" t="s">
        <v>1726</v>
      </c>
      <c r="E119" s="442" t="s">
        <v>1728</v>
      </c>
      <c r="F119" s="655" t="s">
        <v>632</v>
      </c>
      <c r="G119" s="582">
        <v>162.25</v>
      </c>
      <c r="H119" s="258" t="s">
        <v>650</v>
      </c>
      <c r="I119" s="377"/>
      <c r="J119" s="568"/>
      <c r="K119" s="415"/>
      <c r="L119" s="568"/>
      <c r="M119" s="568"/>
      <c r="N119" s="568"/>
      <c r="O119" s="568"/>
      <c r="P119" s="415"/>
      <c r="Q119" s="568"/>
      <c r="R119" s="568"/>
      <c r="S119" s="386"/>
      <c r="T119" s="568"/>
      <c r="U119" s="568"/>
      <c r="V119" s="568"/>
      <c r="W119" s="568"/>
      <c r="X119" s="568"/>
      <c r="Y119" s="566"/>
      <c r="Z119" s="566"/>
      <c r="AA119" s="566"/>
      <c r="AB119" s="566"/>
      <c r="AC119" s="566"/>
    </row>
    <row r="120" spans="1:29" s="564" customFormat="1" ht="22.5">
      <c r="A120" s="656"/>
      <c r="B120" s="568"/>
      <c r="C120" s="669" t="s">
        <v>1706</v>
      </c>
      <c r="D120" s="10" t="s">
        <v>1727</v>
      </c>
      <c r="E120" s="442" t="s">
        <v>1729</v>
      </c>
      <c r="F120" s="655" t="s">
        <v>632</v>
      </c>
      <c r="G120" s="582">
        <v>162.25</v>
      </c>
      <c r="H120" s="258" t="s">
        <v>650</v>
      </c>
      <c r="I120" s="377"/>
      <c r="J120" s="568"/>
      <c r="K120" s="415"/>
      <c r="L120" s="568"/>
      <c r="M120" s="568"/>
      <c r="N120" s="568"/>
      <c r="O120" s="568"/>
      <c r="P120" s="415"/>
      <c r="Q120" s="568"/>
      <c r="R120" s="568"/>
      <c r="S120" s="386"/>
      <c r="T120" s="568"/>
      <c r="U120" s="568"/>
      <c r="V120" s="568"/>
      <c r="W120" s="568"/>
      <c r="X120" s="568"/>
      <c r="Y120" s="566"/>
      <c r="Z120" s="566"/>
      <c r="AA120" s="566"/>
      <c r="AB120" s="566"/>
      <c r="AC120" s="566"/>
    </row>
    <row r="121" spans="1:29" s="405" customFormat="1" ht="22.5">
      <c r="A121" s="503"/>
      <c r="B121" s="409"/>
      <c r="C121" s="134"/>
      <c r="D121" s="384"/>
      <c r="E121" s="544" t="s">
        <v>588</v>
      </c>
      <c r="F121" s="259"/>
      <c r="G121" s="260"/>
      <c r="H121" s="382" t="s">
        <v>635</v>
      </c>
      <c r="I121" s="377"/>
      <c r="J121" s="409"/>
      <c r="K121" s="415"/>
      <c r="L121" s="409"/>
      <c r="M121" s="409"/>
      <c r="N121" s="409"/>
      <c r="O121" s="409"/>
      <c r="P121" s="415"/>
      <c r="Q121" s="409"/>
      <c r="R121" s="409"/>
      <c r="S121" s="386"/>
      <c r="T121" s="409"/>
      <c r="U121" s="409"/>
      <c r="V121" s="409"/>
      <c r="W121" s="409"/>
      <c r="X121" s="409"/>
      <c r="Y121" s="42"/>
      <c r="Z121" s="42"/>
      <c r="AA121" s="42"/>
      <c r="AB121" s="42"/>
      <c r="AC121" s="42"/>
    </row>
    <row r="122" spans="1:29" s="405" customFormat="1" ht="33.75">
      <c r="A122" s="503"/>
      <c r="B122" s="409"/>
      <c r="C122" s="278"/>
      <c r="D122" s="10" t="s">
        <v>595</v>
      </c>
      <c r="E122" s="506" t="s">
        <v>596</v>
      </c>
      <c r="F122" s="498" t="s">
        <v>632</v>
      </c>
      <c r="G122" s="3">
        <v>165.34</v>
      </c>
      <c r="H122" s="258" t="s">
        <v>633</v>
      </c>
      <c r="I122" s="377"/>
      <c r="J122" s="409"/>
      <c r="K122" s="415"/>
      <c r="L122" s="409"/>
      <c r="M122" s="409"/>
      <c r="N122" s="409"/>
      <c r="O122" s="409"/>
      <c r="P122" s="415"/>
      <c r="Q122" s="409"/>
      <c r="R122" s="409"/>
      <c r="S122" s="386"/>
      <c r="T122" s="409"/>
      <c r="U122" s="409"/>
      <c r="V122" s="409"/>
      <c r="W122" s="409"/>
      <c r="X122" s="409"/>
      <c r="Y122" s="42"/>
      <c r="Z122" s="42"/>
      <c r="AA122" s="42"/>
      <c r="AB122" s="42"/>
      <c r="AC122" s="42"/>
    </row>
    <row r="123" spans="1:29" s="325" customFormat="1" ht="5.25" hidden="1">
      <c r="A123" s="323"/>
      <c r="B123" s="415"/>
      <c r="C123" s="338"/>
      <c r="D123" s="522" t="s">
        <v>651</v>
      </c>
      <c r="E123" s="542"/>
      <c r="F123" s="531"/>
      <c r="G123" s="516"/>
      <c r="H123" s="529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521"/>
      <c r="T123" s="415"/>
      <c r="U123" s="415"/>
      <c r="V123" s="415"/>
      <c r="W123" s="415"/>
      <c r="X123" s="415"/>
      <c r="Y123" s="326"/>
      <c r="Z123" s="326"/>
      <c r="AA123" s="326"/>
      <c r="AB123" s="326"/>
      <c r="AC123" s="326"/>
    </row>
    <row r="124" spans="1:29" s="564" customFormat="1" ht="22.5">
      <c r="A124" s="656"/>
      <c r="B124" s="568"/>
      <c r="C124" s="669" t="s">
        <v>1706</v>
      </c>
      <c r="D124" s="10" t="s">
        <v>1740</v>
      </c>
      <c r="E124" s="442" t="s">
        <v>1717</v>
      </c>
      <c r="F124" s="655" t="s">
        <v>632</v>
      </c>
      <c r="G124" s="582">
        <v>177.21</v>
      </c>
      <c r="H124" s="258" t="s">
        <v>649</v>
      </c>
      <c r="I124" s="377"/>
      <c r="J124" s="568"/>
      <c r="K124" s="415"/>
      <c r="L124" s="568"/>
      <c r="M124" s="568"/>
      <c r="N124" s="568"/>
      <c r="O124" s="568"/>
      <c r="P124" s="415"/>
      <c r="Q124" s="568"/>
      <c r="R124" s="568"/>
      <c r="S124" s="386"/>
      <c r="T124" s="568"/>
      <c r="U124" s="568"/>
      <c r="V124" s="568"/>
      <c r="W124" s="568"/>
      <c r="X124" s="568"/>
      <c r="Y124" s="566"/>
      <c r="Z124" s="566"/>
      <c r="AA124" s="566"/>
      <c r="AB124" s="566"/>
      <c r="AC124" s="566"/>
    </row>
    <row r="125" spans="1:29" s="564" customFormat="1" ht="22.5">
      <c r="A125" s="656"/>
      <c r="B125" s="568"/>
      <c r="C125" s="669" t="s">
        <v>1706</v>
      </c>
      <c r="D125" s="10" t="s">
        <v>1741</v>
      </c>
      <c r="E125" s="442" t="s">
        <v>1718</v>
      </c>
      <c r="F125" s="655" t="s">
        <v>632</v>
      </c>
      <c r="G125" s="582">
        <v>168.33</v>
      </c>
      <c r="H125" s="258" t="s">
        <v>649</v>
      </c>
      <c r="I125" s="377"/>
      <c r="J125" s="568"/>
      <c r="K125" s="415"/>
      <c r="L125" s="568"/>
      <c r="M125" s="568"/>
      <c r="N125" s="568"/>
      <c r="O125" s="568"/>
      <c r="P125" s="415"/>
      <c r="Q125" s="568"/>
      <c r="R125" s="568"/>
      <c r="S125" s="386"/>
      <c r="T125" s="568"/>
      <c r="U125" s="568"/>
      <c r="V125" s="568"/>
      <c r="W125" s="568"/>
      <c r="X125" s="568"/>
      <c r="Y125" s="566"/>
      <c r="Z125" s="566"/>
      <c r="AA125" s="566"/>
      <c r="AB125" s="566"/>
      <c r="AC125" s="566"/>
    </row>
    <row r="126" spans="1:29" s="564" customFormat="1" ht="22.5">
      <c r="A126" s="656"/>
      <c r="B126" s="568"/>
      <c r="C126" s="669" t="s">
        <v>1706</v>
      </c>
      <c r="D126" s="10" t="s">
        <v>1742</v>
      </c>
      <c r="E126" s="442" t="s">
        <v>1719</v>
      </c>
      <c r="F126" s="655" t="s">
        <v>632</v>
      </c>
      <c r="G126" s="582">
        <v>146.88999999999999</v>
      </c>
      <c r="H126" s="258" t="s">
        <v>649</v>
      </c>
      <c r="I126" s="377"/>
      <c r="J126" s="568"/>
      <c r="K126" s="415"/>
      <c r="L126" s="568"/>
      <c r="M126" s="568"/>
      <c r="N126" s="568"/>
      <c r="O126" s="568"/>
      <c r="P126" s="415"/>
      <c r="Q126" s="568"/>
      <c r="R126" s="568"/>
      <c r="S126" s="386"/>
      <c r="T126" s="568"/>
      <c r="U126" s="568"/>
      <c r="V126" s="568"/>
      <c r="W126" s="568"/>
      <c r="X126" s="568"/>
      <c r="Y126" s="566"/>
      <c r="Z126" s="566"/>
      <c r="AA126" s="566"/>
      <c r="AB126" s="566"/>
      <c r="AC126" s="566"/>
    </row>
    <row r="127" spans="1:29" s="564" customFormat="1" ht="22.5">
      <c r="A127" s="656"/>
      <c r="B127" s="568"/>
      <c r="C127" s="669" t="s">
        <v>1706</v>
      </c>
      <c r="D127" s="10" t="s">
        <v>1743</v>
      </c>
      <c r="E127" s="442" t="s">
        <v>1720</v>
      </c>
      <c r="F127" s="655" t="s">
        <v>632</v>
      </c>
      <c r="G127" s="582">
        <v>159.32</v>
      </c>
      <c r="H127" s="258" t="s">
        <v>649</v>
      </c>
      <c r="I127" s="377"/>
      <c r="J127" s="568"/>
      <c r="K127" s="415"/>
      <c r="L127" s="568"/>
      <c r="M127" s="568"/>
      <c r="N127" s="568"/>
      <c r="O127" s="568"/>
      <c r="P127" s="415"/>
      <c r="Q127" s="568"/>
      <c r="R127" s="568"/>
      <c r="S127" s="386"/>
      <c r="T127" s="568"/>
      <c r="U127" s="568"/>
      <c r="V127" s="568"/>
      <c r="W127" s="568"/>
      <c r="X127" s="568"/>
      <c r="Y127" s="566"/>
      <c r="Z127" s="566"/>
      <c r="AA127" s="566"/>
      <c r="AB127" s="566"/>
      <c r="AC127" s="566"/>
    </row>
    <row r="128" spans="1:29" s="564" customFormat="1" ht="22.5">
      <c r="A128" s="656"/>
      <c r="B128" s="568"/>
      <c r="C128" s="669" t="s">
        <v>1706</v>
      </c>
      <c r="D128" s="10" t="s">
        <v>1744</v>
      </c>
      <c r="E128" s="442" t="s">
        <v>1721</v>
      </c>
      <c r="F128" s="655" t="s">
        <v>632</v>
      </c>
      <c r="G128" s="582">
        <v>161.94999999999999</v>
      </c>
      <c r="H128" s="258" t="s">
        <v>649</v>
      </c>
      <c r="I128" s="377"/>
      <c r="J128" s="568"/>
      <c r="K128" s="415"/>
      <c r="L128" s="568"/>
      <c r="M128" s="568"/>
      <c r="N128" s="568"/>
      <c r="O128" s="568"/>
      <c r="P128" s="415"/>
      <c r="Q128" s="568"/>
      <c r="R128" s="568"/>
      <c r="S128" s="386"/>
      <c r="T128" s="568"/>
      <c r="U128" s="568"/>
      <c r="V128" s="568"/>
      <c r="W128" s="568"/>
      <c r="X128" s="568"/>
      <c r="Y128" s="566"/>
      <c r="Z128" s="566"/>
      <c r="AA128" s="566"/>
      <c r="AB128" s="566"/>
      <c r="AC128" s="566"/>
    </row>
    <row r="129" spans="1:29" s="564" customFormat="1" ht="22.5">
      <c r="A129" s="656"/>
      <c r="B129" s="568"/>
      <c r="C129" s="669" t="s">
        <v>1706</v>
      </c>
      <c r="D129" s="10" t="s">
        <v>1745</v>
      </c>
      <c r="E129" s="442" t="s">
        <v>1722</v>
      </c>
      <c r="F129" s="655" t="s">
        <v>632</v>
      </c>
      <c r="G129" s="582">
        <v>170.33</v>
      </c>
      <c r="H129" s="258" t="s">
        <v>649</v>
      </c>
      <c r="I129" s="377"/>
      <c r="J129" s="568"/>
      <c r="K129" s="415"/>
      <c r="L129" s="568"/>
      <c r="M129" s="568"/>
      <c r="N129" s="568"/>
      <c r="O129" s="568"/>
      <c r="P129" s="415"/>
      <c r="Q129" s="568"/>
      <c r="R129" s="568"/>
      <c r="S129" s="386"/>
      <c r="T129" s="568"/>
      <c r="U129" s="568"/>
      <c r="V129" s="568"/>
      <c r="W129" s="568"/>
      <c r="X129" s="568"/>
      <c r="Y129" s="566"/>
      <c r="Z129" s="566"/>
      <c r="AA129" s="566"/>
      <c r="AB129" s="566"/>
      <c r="AC129" s="566"/>
    </row>
    <row r="130" spans="1:29" s="564" customFormat="1" ht="22.5">
      <c r="A130" s="656"/>
      <c r="B130" s="568"/>
      <c r="C130" s="669" t="s">
        <v>1706</v>
      </c>
      <c r="D130" s="10" t="s">
        <v>1746</v>
      </c>
      <c r="E130" s="442" t="s">
        <v>1723</v>
      </c>
      <c r="F130" s="655" t="s">
        <v>632</v>
      </c>
      <c r="G130" s="582">
        <v>148.78</v>
      </c>
      <c r="H130" s="258" t="s">
        <v>649</v>
      </c>
      <c r="I130" s="377"/>
      <c r="J130" s="568"/>
      <c r="K130" s="415"/>
      <c r="L130" s="568"/>
      <c r="M130" s="568"/>
      <c r="N130" s="568"/>
      <c r="O130" s="568"/>
      <c r="P130" s="415"/>
      <c r="Q130" s="568"/>
      <c r="R130" s="568"/>
      <c r="S130" s="386"/>
      <c r="T130" s="568"/>
      <c r="U130" s="568"/>
      <c r="V130" s="568"/>
      <c r="W130" s="568"/>
      <c r="X130" s="568"/>
      <c r="Y130" s="566"/>
      <c r="Z130" s="566"/>
      <c r="AA130" s="566"/>
      <c r="AB130" s="566"/>
      <c r="AC130" s="566"/>
    </row>
    <row r="131" spans="1:29" s="564" customFormat="1" ht="22.5">
      <c r="A131" s="656"/>
      <c r="B131" s="568"/>
      <c r="C131" s="669" t="s">
        <v>1706</v>
      </c>
      <c r="D131" s="10" t="s">
        <v>1747</v>
      </c>
      <c r="E131" s="442" t="s">
        <v>1724</v>
      </c>
      <c r="F131" s="655" t="s">
        <v>632</v>
      </c>
      <c r="G131" s="582">
        <v>148.72</v>
      </c>
      <c r="H131" s="258" t="s">
        <v>649</v>
      </c>
      <c r="I131" s="377"/>
      <c r="J131" s="568"/>
      <c r="K131" s="415"/>
      <c r="L131" s="568"/>
      <c r="M131" s="568"/>
      <c r="N131" s="568"/>
      <c r="O131" s="568"/>
      <c r="P131" s="415"/>
      <c r="Q131" s="568"/>
      <c r="R131" s="568"/>
      <c r="S131" s="386"/>
      <c r="T131" s="568"/>
      <c r="U131" s="568"/>
      <c r="V131" s="568"/>
      <c r="W131" s="568"/>
      <c r="X131" s="568"/>
      <c r="Y131" s="566"/>
      <c r="Z131" s="566"/>
      <c r="AA131" s="566"/>
      <c r="AB131" s="566"/>
      <c r="AC131" s="566"/>
    </row>
    <row r="132" spans="1:29" s="564" customFormat="1" ht="22.5">
      <c r="A132" s="656"/>
      <c r="B132" s="568"/>
      <c r="C132" s="669" t="s">
        <v>1706</v>
      </c>
      <c r="D132" s="10" t="s">
        <v>1748</v>
      </c>
      <c r="E132" s="442" t="s">
        <v>1725</v>
      </c>
      <c r="F132" s="655" t="s">
        <v>632</v>
      </c>
      <c r="G132" s="582">
        <v>165.2</v>
      </c>
      <c r="H132" s="258" t="s">
        <v>649</v>
      </c>
      <c r="I132" s="377"/>
      <c r="J132" s="568"/>
      <c r="K132" s="415"/>
      <c r="L132" s="568"/>
      <c r="M132" s="568"/>
      <c r="N132" s="568"/>
      <c r="O132" s="568"/>
      <c r="P132" s="415"/>
      <c r="Q132" s="568"/>
      <c r="R132" s="568"/>
      <c r="S132" s="386"/>
      <c r="T132" s="568"/>
      <c r="U132" s="568"/>
      <c r="V132" s="568"/>
      <c r="W132" s="568"/>
      <c r="X132" s="568"/>
      <c r="Y132" s="566"/>
      <c r="Z132" s="566"/>
      <c r="AA132" s="566"/>
      <c r="AB132" s="566"/>
      <c r="AC132" s="566"/>
    </row>
    <row r="133" spans="1:29" s="564" customFormat="1" ht="22.5">
      <c r="A133" s="656"/>
      <c r="B133" s="568"/>
      <c r="C133" s="669" t="s">
        <v>1706</v>
      </c>
      <c r="D133" s="10" t="s">
        <v>1749</v>
      </c>
      <c r="E133" s="442" t="s">
        <v>1728</v>
      </c>
      <c r="F133" s="655" t="s">
        <v>632</v>
      </c>
      <c r="G133" s="582">
        <v>165.25</v>
      </c>
      <c r="H133" s="258" t="s">
        <v>649</v>
      </c>
      <c r="I133" s="377"/>
      <c r="J133" s="568"/>
      <c r="K133" s="415"/>
      <c r="L133" s="568"/>
      <c r="M133" s="568"/>
      <c r="N133" s="568"/>
      <c r="O133" s="568"/>
      <c r="P133" s="415"/>
      <c r="Q133" s="568"/>
      <c r="R133" s="568"/>
      <c r="S133" s="386"/>
      <c r="T133" s="568"/>
      <c r="U133" s="568"/>
      <c r="V133" s="568"/>
      <c r="W133" s="568"/>
      <c r="X133" s="568"/>
      <c r="Y133" s="566"/>
      <c r="Z133" s="566"/>
      <c r="AA133" s="566"/>
      <c r="AB133" s="566"/>
      <c r="AC133" s="566"/>
    </row>
    <row r="134" spans="1:29" s="564" customFormat="1" ht="22.5">
      <c r="A134" s="656"/>
      <c r="B134" s="568"/>
      <c r="C134" s="669" t="s">
        <v>1706</v>
      </c>
      <c r="D134" s="10" t="s">
        <v>1750</v>
      </c>
      <c r="E134" s="442" t="s">
        <v>1729</v>
      </c>
      <c r="F134" s="655" t="s">
        <v>632</v>
      </c>
      <c r="G134" s="582">
        <v>165.25</v>
      </c>
      <c r="H134" s="258" t="s">
        <v>649</v>
      </c>
      <c r="I134" s="377"/>
      <c r="J134" s="568"/>
      <c r="K134" s="415"/>
      <c r="L134" s="568"/>
      <c r="M134" s="568"/>
      <c r="N134" s="568"/>
      <c r="O134" s="568"/>
      <c r="P134" s="415"/>
      <c r="Q134" s="568"/>
      <c r="R134" s="568"/>
      <c r="S134" s="386"/>
      <c r="T134" s="568"/>
      <c r="U134" s="568"/>
      <c r="V134" s="568"/>
      <c r="W134" s="568"/>
      <c r="X134" s="568"/>
      <c r="Y134" s="566"/>
      <c r="Z134" s="566"/>
      <c r="AA134" s="566"/>
      <c r="AB134" s="566"/>
      <c r="AC134" s="566"/>
    </row>
    <row r="135" spans="1:29" s="405" customFormat="1" ht="22.5">
      <c r="A135" s="503"/>
      <c r="B135" s="409"/>
      <c r="C135" s="134"/>
      <c r="D135" s="384"/>
      <c r="E135" s="544" t="s">
        <v>588</v>
      </c>
      <c r="F135" s="259"/>
      <c r="G135" s="260"/>
      <c r="H135" s="382" t="s">
        <v>634</v>
      </c>
      <c r="I135" s="377"/>
      <c r="J135" s="409"/>
      <c r="K135" s="415"/>
      <c r="L135" s="409"/>
      <c r="M135" s="409"/>
      <c r="N135" s="409"/>
      <c r="O135" s="409"/>
      <c r="P135" s="415"/>
      <c r="Q135" s="409"/>
      <c r="R135" s="409"/>
      <c r="S135" s="386"/>
      <c r="T135" s="409"/>
      <c r="U135" s="409"/>
      <c r="V135" s="409"/>
      <c r="W135" s="409"/>
      <c r="X135" s="409"/>
      <c r="Y135" s="42"/>
      <c r="Z135" s="42"/>
      <c r="AA135" s="42"/>
      <c r="AB135" s="42"/>
      <c r="AC135" s="42"/>
    </row>
    <row r="136" spans="1:29" s="564" customFormat="1" ht="33.75">
      <c r="A136" s="569"/>
      <c r="B136" s="568"/>
      <c r="C136" s="278"/>
      <c r="D136" s="10" t="s">
        <v>636</v>
      </c>
      <c r="E136" s="574" t="s">
        <v>641</v>
      </c>
      <c r="F136" s="570" t="s">
        <v>646</v>
      </c>
      <c r="G136" s="572">
        <v>37.78</v>
      </c>
      <c r="H136" s="258" t="s">
        <v>648</v>
      </c>
      <c r="I136" s="377"/>
      <c r="J136" s="568"/>
      <c r="K136" s="415"/>
      <c r="L136" s="568"/>
      <c r="M136" s="568"/>
      <c r="N136" s="568"/>
      <c r="O136" s="568"/>
      <c r="P136" s="415"/>
      <c r="Q136" s="568"/>
      <c r="R136" s="568"/>
      <c r="S136" s="386"/>
      <c r="T136" s="568"/>
      <c r="U136" s="568"/>
      <c r="V136" s="568"/>
      <c r="W136" s="568"/>
      <c r="X136" s="568"/>
      <c r="Y136" s="566"/>
      <c r="Z136" s="566"/>
      <c r="AA136" s="566"/>
      <c r="AB136" s="566"/>
      <c r="AC136" s="566"/>
    </row>
    <row r="137" spans="1:29" s="564" customFormat="1" ht="33.75">
      <c r="A137" s="569"/>
      <c r="B137" s="568"/>
      <c r="C137" s="278"/>
      <c r="D137" s="10" t="s">
        <v>637</v>
      </c>
      <c r="E137" s="574" t="s">
        <v>642</v>
      </c>
      <c r="F137" s="570" t="s">
        <v>647</v>
      </c>
      <c r="G137" s="572">
        <v>0.6</v>
      </c>
      <c r="H137" s="258" t="s">
        <v>648</v>
      </c>
      <c r="I137" s="377"/>
      <c r="J137" s="568"/>
      <c r="K137" s="415"/>
      <c r="L137" s="568"/>
      <c r="M137" s="568"/>
      <c r="N137" s="568"/>
      <c r="O137" s="568"/>
      <c r="P137" s="415"/>
      <c r="Q137" s="568"/>
      <c r="R137" s="568"/>
      <c r="S137" s="386"/>
      <c r="T137" s="568"/>
      <c r="U137" s="568"/>
      <c r="V137" s="568"/>
      <c r="W137" s="568"/>
      <c r="X137" s="568"/>
      <c r="Y137" s="566"/>
      <c r="Z137" s="566"/>
      <c r="AA137" s="566"/>
      <c r="AB137" s="566"/>
      <c r="AC137" s="566"/>
    </row>
    <row r="138" spans="1:29" s="564" customFormat="1" ht="67.5">
      <c r="A138" s="569"/>
      <c r="B138" s="568"/>
      <c r="C138" s="278"/>
      <c r="D138" s="10" t="s">
        <v>638</v>
      </c>
      <c r="E138" s="574" t="s">
        <v>643</v>
      </c>
      <c r="F138" s="570" t="s">
        <v>222</v>
      </c>
      <c r="G138" s="654" t="s">
        <v>1779</v>
      </c>
      <c r="H138" s="258" t="s">
        <v>437</v>
      </c>
      <c r="I138" s="377"/>
      <c r="J138" s="568"/>
      <c r="K138" s="415"/>
      <c r="L138" s="568"/>
      <c r="M138" s="568"/>
      <c r="N138" s="568"/>
      <c r="O138" s="568"/>
      <c r="P138" s="415"/>
      <c r="Q138" s="568"/>
      <c r="R138" s="568"/>
      <c r="S138" s="386"/>
      <c r="T138" s="568"/>
      <c r="U138" s="568"/>
      <c r="V138" s="568"/>
      <c r="W138" s="568"/>
      <c r="X138" s="568"/>
      <c r="Y138" s="566"/>
      <c r="Z138" s="566"/>
      <c r="AA138" s="566"/>
      <c r="AB138" s="566"/>
      <c r="AC138" s="566"/>
    </row>
    <row r="139" spans="1:29" s="564" customFormat="1" ht="33.75">
      <c r="A139" s="569"/>
      <c r="B139" s="568"/>
      <c r="C139" s="278"/>
      <c r="D139" s="10" t="s">
        <v>640</v>
      </c>
      <c r="E139" s="573" t="s">
        <v>644</v>
      </c>
      <c r="F139" s="570" t="s">
        <v>222</v>
      </c>
      <c r="G139" s="654" t="s">
        <v>1779</v>
      </c>
      <c r="H139" s="258" t="s">
        <v>437</v>
      </c>
      <c r="I139" s="377"/>
      <c r="J139" s="568"/>
      <c r="K139" s="415"/>
      <c r="L139" s="568"/>
      <c r="M139" s="568"/>
      <c r="N139" s="568"/>
      <c r="O139" s="568"/>
      <c r="P139" s="415"/>
      <c r="Q139" s="568"/>
      <c r="R139" s="568"/>
      <c r="S139" s="386"/>
      <c r="T139" s="568"/>
      <c r="U139" s="568"/>
      <c r="V139" s="568"/>
      <c r="W139" s="568"/>
      <c r="X139" s="568"/>
      <c r="Y139" s="566"/>
      <c r="Z139" s="566"/>
      <c r="AA139" s="566"/>
      <c r="AB139" s="566"/>
      <c r="AC139" s="566"/>
    </row>
    <row r="140" spans="1:29" s="564" customFormat="1" ht="33.75">
      <c r="A140" s="569"/>
      <c r="B140" s="568"/>
      <c r="C140" s="278"/>
      <c r="D140" s="10" t="s">
        <v>639</v>
      </c>
      <c r="E140" s="573" t="s">
        <v>645</v>
      </c>
      <c r="F140" s="570" t="s">
        <v>222</v>
      </c>
      <c r="G140" s="654" t="s">
        <v>1780</v>
      </c>
      <c r="H140" s="258" t="s">
        <v>437</v>
      </c>
      <c r="I140" s="377"/>
      <c r="J140" s="568"/>
      <c r="K140" s="415"/>
      <c r="L140" s="568"/>
      <c r="M140" s="568"/>
      <c r="N140" s="568"/>
      <c r="O140" s="568"/>
      <c r="P140" s="415"/>
      <c r="Q140" s="568"/>
      <c r="R140" s="568"/>
      <c r="S140" s="386"/>
      <c r="T140" s="568"/>
      <c r="U140" s="568"/>
      <c r="V140" s="568"/>
      <c r="W140" s="568"/>
      <c r="X140" s="568"/>
      <c r="Y140" s="566"/>
      <c r="Z140" s="566"/>
      <c r="AA140" s="566"/>
      <c r="AB140" s="566"/>
      <c r="AC140" s="566"/>
    </row>
    <row r="141" spans="1:29" s="325" customFormat="1" ht="5.25" hidden="1">
      <c r="A141" s="323"/>
      <c r="B141" s="415"/>
      <c r="C141" s="338"/>
      <c r="D141" s="558"/>
      <c r="E141" s="557"/>
      <c r="F141" s="556"/>
      <c r="G141" s="555"/>
      <c r="H141" s="555"/>
      <c r="I141" s="415"/>
      <c r="J141" s="415"/>
      <c r="K141" s="415"/>
      <c r="L141" s="415"/>
      <c r="M141" s="415"/>
      <c r="N141" s="415"/>
      <c r="O141" s="415"/>
      <c r="P141" s="415"/>
      <c r="Q141" s="415"/>
      <c r="R141" s="415"/>
      <c r="S141" s="521"/>
      <c r="T141" s="415"/>
      <c r="U141" s="415"/>
      <c r="V141" s="415"/>
      <c r="W141" s="415"/>
      <c r="X141" s="415"/>
      <c r="Y141" s="326"/>
      <c r="Z141" s="326"/>
      <c r="AA141" s="326"/>
      <c r="AB141" s="326"/>
      <c r="AC141" s="326"/>
    </row>
    <row r="142" spans="1:29" ht="10.5" customHeight="1">
      <c r="C142" s="278"/>
    </row>
    <row r="143" spans="1:29" ht="12.75">
      <c r="C143" s="278"/>
      <c r="D143" s="552">
        <v>1</v>
      </c>
      <c r="E143" s="708" t="s">
        <v>653</v>
      </c>
      <c r="F143" s="708"/>
      <c r="G143" s="708"/>
      <c r="H143" s="322"/>
    </row>
    <row r="144" spans="1:29" s="325" customFormat="1" ht="11.25">
      <c r="A144" s="323"/>
      <c r="B144" s="247"/>
      <c r="C144" s="324"/>
      <c r="E144" s="571" t="s">
        <v>654</v>
      </c>
      <c r="F144" s="564"/>
      <c r="G144" s="564"/>
      <c r="I144" s="146"/>
      <c r="J144" s="146"/>
      <c r="K144" s="415"/>
      <c r="L144" s="146"/>
      <c r="M144" s="146"/>
      <c r="N144" s="146"/>
      <c r="O144" s="146"/>
      <c r="P144" s="415"/>
      <c r="Q144" s="146"/>
      <c r="R144" s="146"/>
      <c r="S144" s="386"/>
      <c r="T144" s="146"/>
      <c r="U144" s="146"/>
      <c r="V144" s="146"/>
      <c r="W144" s="146"/>
      <c r="X144" s="146"/>
      <c r="Y144" s="42"/>
      <c r="Z144" s="326"/>
      <c r="AA144" s="326"/>
      <c r="AB144" s="326"/>
      <c r="AC144" s="326"/>
    </row>
    <row r="145" spans="1:29" s="325" customFormat="1" ht="10.5" customHeight="1">
      <c r="A145" s="323"/>
      <c r="B145" s="247"/>
      <c r="C145" s="324"/>
      <c r="I145" s="146"/>
      <c r="J145" s="146"/>
      <c r="K145" s="415"/>
      <c r="L145" s="146"/>
      <c r="M145" s="146"/>
      <c r="N145" s="146"/>
      <c r="O145" s="146"/>
      <c r="P145" s="415"/>
      <c r="Q145" s="146"/>
      <c r="R145" s="146"/>
      <c r="S145" s="386"/>
      <c r="T145" s="146"/>
      <c r="U145" s="146"/>
      <c r="V145" s="146"/>
      <c r="W145" s="146"/>
      <c r="X145" s="146"/>
      <c r="Y145" s="42"/>
      <c r="Z145" s="326"/>
      <c r="AA145" s="326"/>
      <c r="AB145" s="326"/>
      <c r="AC145" s="326"/>
    </row>
    <row r="146" spans="1:29" s="325" customFormat="1" ht="10.5" customHeight="1">
      <c r="A146" s="323"/>
      <c r="B146" s="247"/>
      <c r="C146" s="324"/>
      <c r="I146" s="146"/>
      <c r="J146" s="146"/>
      <c r="K146" s="415"/>
      <c r="L146" s="146"/>
      <c r="M146" s="146"/>
      <c r="N146" s="146"/>
      <c r="O146" s="146"/>
      <c r="P146" s="415"/>
      <c r="Q146" s="146"/>
      <c r="R146" s="146"/>
      <c r="S146" s="386"/>
      <c r="T146" s="146"/>
      <c r="U146" s="146"/>
      <c r="V146" s="146"/>
      <c r="W146" s="146"/>
      <c r="X146" s="146"/>
      <c r="Y146" s="42"/>
      <c r="Z146" s="326"/>
      <c r="AA146" s="326"/>
      <c r="AB146" s="326"/>
      <c r="AC146" s="326"/>
    </row>
    <row r="147" spans="1:29" s="325" customFormat="1" ht="10.5" customHeight="1">
      <c r="A147" s="323"/>
      <c r="B147" s="247"/>
      <c r="C147" s="324"/>
      <c r="G147" s="326" t="str">
        <f>IF(G29-G30 &lt;&gt;G70,"WARNING","")</f>
        <v/>
      </c>
      <c r="I147" s="146"/>
      <c r="J147" s="146"/>
      <c r="K147" s="415"/>
      <c r="L147" s="146"/>
      <c r="M147" s="146"/>
      <c r="N147" s="146"/>
      <c r="O147" s="146"/>
      <c r="P147" s="415"/>
      <c r="Q147" s="146"/>
      <c r="R147" s="146"/>
      <c r="S147" s="386"/>
      <c r="T147" s="146"/>
      <c r="U147" s="146"/>
      <c r="V147" s="146"/>
      <c r="W147" s="146"/>
      <c r="X147" s="146"/>
      <c r="Y147" s="42"/>
      <c r="Z147" s="326"/>
      <c r="AA147" s="326"/>
      <c r="AB147" s="326"/>
      <c r="AC147" s="326"/>
    </row>
    <row r="148" spans="1:29" s="325" customFormat="1" ht="10.5" customHeight="1">
      <c r="A148" s="323"/>
      <c r="B148" s="247"/>
      <c r="C148" s="324"/>
      <c r="I148" s="146"/>
      <c r="J148" s="146"/>
      <c r="K148" s="415"/>
      <c r="L148" s="146"/>
      <c r="M148" s="146"/>
      <c r="N148" s="146"/>
      <c r="O148" s="146"/>
      <c r="P148" s="415"/>
      <c r="Q148" s="146"/>
      <c r="R148" s="146"/>
      <c r="S148" s="386"/>
      <c r="T148" s="146"/>
      <c r="U148" s="146"/>
      <c r="V148" s="146"/>
      <c r="W148" s="146"/>
      <c r="X148" s="146"/>
      <c r="Y148" s="42"/>
      <c r="Z148" s="326"/>
      <c r="AA148" s="326"/>
      <c r="AB148" s="326"/>
      <c r="AC148" s="326"/>
    </row>
    <row r="149" spans="1:29" s="325" customFormat="1" ht="10.5" customHeight="1">
      <c r="A149" s="323"/>
      <c r="B149" s="247"/>
      <c r="C149" s="324"/>
      <c r="I149" s="146"/>
      <c r="J149" s="146"/>
      <c r="K149" s="415"/>
      <c r="L149" s="146"/>
      <c r="M149" s="146"/>
      <c r="N149" s="146"/>
      <c r="O149" s="146"/>
      <c r="P149" s="415"/>
      <c r="Q149" s="146"/>
      <c r="R149" s="146"/>
      <c r="S149" s="386"/>
      <c r="T149" s="146"/>
      <c r="U149" s="146"/>
      <c r="V149" s="146"/>
      <c r="W149" s="146"/>
      <c r="X149" s="146"/>
      <c r="Y149" s="42"/>
      <c r="Z149" s="326"/>
      <c r="AA149" s="326"/>
      <c r="AB149" s="326"/>
      <c r="AC149" s="326"/>
    </row>
    <row r="150" spans="1:29" s="325" customFormat="1" ht="10.5" customHeight="1">
      <c r="A150" s="323"/>
      <c r="B150" s="247"/>
      <c r="C150" s="324"/>
      <c r="I150" s="146"/>
      <c r="J150" s="146"/>
      <c r="K150" s="415"/>
      <c r="L150" s="146"/>
      <c r="M150" s="146"/>
      <c r="N150" s="146"/>
      <c r="O150" s="146"/>
      <c r="P150" s="415"/>
      <c r="Q150" s="146"/>
      <c r="R150" s="146"/>
      <c r="S150" s="386"/>
      <c r="T150" s="146"/>
      <c r="U150" s="146"/>
      <c r="V150" s="146"/>
      <c r="W150" s="146"/>
      <c r="X150" s="146"/>
      <c r="Y150" s="42"/>
      <c r="Z150" s="326"/>
      <c r="AA150" s="326"/>
      <c r="AB150" s="326"/>
      <c r="AC150" s="326"/>
    </row>
    <row r="151" spans="1:29" s="325" customFormat="1" ht="10.5" customHeight="1">
      <c r="A151" s="323"/>
      <c r="B151" s="247"/>
      <c r="C151" s="324"/>
      <c r="I151" s="146"/>
      <c r="J151" s="146"/>
      <c r="K151" s="415"/>
      <c r="L151" s="146"/>
      <c r="M151" s="146"/>
      <c r="N151" s="146"/>
      <c r="O151" s="146"/>
      <c r="P151" s="415"/>
      <c r="Q151" s="146"/>
      <c r="R151" s="146"/>
      <c r="S151" s="386"/>
      <c r="T151" s="146"/>
      <c r="U151" s="146"/>
      <c r="V151" s="146"/>
      <c r="W151" s="146"/>
      <c r="X151" s="146"/>
      <c r="Y151" s="42"/>
      <c r="Z151" s="326"/>
      <c r="AA151" s="326"/>
      <c r="AB151" s="326"/>
      <c r="AC151" s="326"/>
    </row>
    <row r="152" spans="1:29" s="325" customFormat="1" ht="10.5" customHeight="1">
      <c r="A152" s="323"/>
      <c r="B152" s="247"/>
      <c r="C152" s="324"/>
      <c r="I152" s="146"/>
      <c r="J152" s="146"/>
      <c r="K152" s="415"/>
      <c r="L152" s="146"/>
      <c r="M152" s="146"/>
      <c r="N152" s="146"/>
      <c r="O152" s="146"/>
      <c r="P152" s="415"/>
      <c r="Q152" s="146"/>
      <c r="R152" s="146"/>
      <c r="S152" s="386"/>
      <c r="T152" s="146"/>
      <c r="U152" s="146"/>
      <c r="V152" s="146"/>
      <c r="W152" s="146"/>
      <c r="X152" s="146"/>
      <c r="Y152" s="42"/>
      <c r="Z152" s="326"/>
      <c r="AA152" s="326"/>
      <c r="AB152" s="326"/>
      <c r="AC152" s="326"/>
    </row>
    <row r="153" spans="1:29" s="325" customFormat="1" ht="10.5" customHeight="1">
      <c r="A153" s="323"/>
      <c r="B153" s="247"/>
      <c r="C153" s="324"/>
      <c r="I153" s="146"/>
      <c r="J153" s="146"/>
      <c r="K153" s="415"/>
      <c r="L153" s="146"/>
      <c r="M153" s="146"/>
      <c r="N153" s="146"/>
      <c r="O153" s="146"/>
      <c r="P153" s="415"/>
      <c r="Q153" s="146"/>
      <c r="R153" s="146"/>
      <c r="S153" s="386"/>
      <c r="T153" s="146"/>
      <c r="U153" s="146"/>
      <c r="V153" s="146"/>
      <c r="W153" s="146"/>
      <c r="X153" s="146"/>
      <c r="Y153" s="42"/>
      <c r="Z153" s="326"/>
      <c r="AA153" s="326"/>
      <c r="AB153" s="326"/>
      <c r="AC153" s="326"/>
    </row>
    <row r="154" spans="1:29" s="325" customFormat="1" ht="10.5" customHeight="1">
      <c r="A154" s="323"/>
      <c r="B154" s="247"/>
      <c r="C154" s="324"/>
      <c r="I154" s="146"/>
      <c r="J154" s="146"/>
      <c r="K154" s="415"/>
      <c r="L154" s="146"/>
      <c r="M154" s="146"/>
      <c r="N154" s="146"/>
      <c r="O154" s="146"/>
      <c r="P154" s="415"/>
      <c r="Q154" s="146"/>
      <c r="R154" s="146"/>
      <c r="S154" s="386"/>
      <c r="T154" s="146"/>
      <c r="U154" s="146"/>
      <c r="V154" s="146"/>
      <c r="W154" s="146"/>
      <c r="X154" s="146"/>
      <c r="Y154" s="42"/>
      <c r="Z154" s="326"/>
      <c r="AA154" s="326"/>
      <c r="AB154" s="326"/>
      <c r="AC154" s="326"/>
    </row>
    <row r="155" spans="1:29" s="325" customFormat="1" ht="10.5" customHeight="1">
      <c r="A155" s="323"/>
      <c r="B155" s="247"/>
      <c r="C155" s="324"/>
      <c r="I155" s="146"/>
      <c r="J155" s="146"/>
      <c r="K155" s="415"/>
      <c r="L155" s="146"/>
      <c r="M155" s="146"/>
      <c r="N155" s="146"/>
      <c r="O155" s="146"/>
      <c r="P155" s="415"/>
      <c r="Q155" s="146"/>
      <c r="R155" s="146"/>
      <c r="S155" s="386"/>
      <c r="T155" s="146"/>
      <c r="U155" s="146"/>
      <c r="V155" s="146"/>
      <c r="W155" s="146"/>
      <c r="X155" s="146"/>
      <c r="Y155" s="42"/>
      <c r="Z155" s="326"/>
      <c r="AA155" s="326"/>
      <c r="AB155" s="326"/>
      <c r="AC155" s="326"/>
    </row>
    <row r="156" spans="1:29" s="325" customFormat="1" ht="10.5" customHeight="1">
      <c r="A156" s="323"/>
      <c r="B156" s="247"/>
      <c r="C156" s="324"/>
      <c r="I156" s="146"/>
      <c r="J156" s="146"/>
      <c r="K156" s="415"/>
      <c r="L156" s="146"/>
      <c r="M156" s="146"/>
      <c r="N156" s="146"/>
      <c r="O156" s="146"/>
      <c r="P156" s="415"/>
      <c r="Q156" s="146"/>
      <c r="R156" s="146"/>
      <c r="S156" s="386"/>
      <c r="T156" s="146"/>
      <c r="U156" s="146"/>
      <c r="V156" s="146"/>
      <c r="W156" s="146"/>
      <c r="X156" s="146"/>
      <c r="Y156" s="42"/>
      <c r="Z156" s="326"/>
      <c r="AA156" s="326"/>
      <c r="AB156" s="326"/>
      <c r="AC156" s="326"/>
    </row>
    <row r="157" spans="1:29" s="325" customFormat="1" ht="10.5" customHeight="1">
      <c r="A157" s="323"/>
      <c r="B157" s="247"/>
      <c r="C157" s="324"/>
      <c r="I157" s="146"/>
      <c r="J157" s="146"/>
      <c r="K157" s="415"/>
      <c r="L157" s="146"/>
      <c r="M157" s="146"/>
      <c r="N157" s="146"/>
      <c r="O157" s="146"/>
      <c r="P157" s="415"/>
      <c r="Q157" s="146"/>
      <c r="R157" s="146"/>
      <c r="S157" s="386"/>
      <c r="T157" s="146"/>
      <c r="U157" s="146"/>
      <c r="V157" s="146"/>
      <c r="W157" s="146"/>
      <c r="X157" s="146"/>
      <c r="Y157" s="42"/>
      <c r="Z157" s="326"/>
      <c r="AA157" s="326"/>
      <c r="AB157" s="326"/>
      <c r="AC157" s="326"/>
    </row>
    <row r="158" spans="1:29" s="325" customFormat="1" ht="10.5" customHeight="1">
      <c r="A158" s="323"/>
      <c r="B158" s="247"/>
      <c r="C158" s="324"/>
      <c r="I158" s="146"/>
      <c r="J158" s="146"/>
      <c r="K158" s="415"/>
      <c r="L158" s="146"/>
      <c r="M158" s="146"/>
      <c r="N158" s="146"/>
      <c r="O158" s="146"/>
      <c r="P158" s="415"/>
      <c r="Q158" s="146"/>
      <c r="R158" s="146"/>
      <c r="S158" s="386"/>
      <c r="T158" s="146"/>
      <c r="U158" s="146"/>
      <c r="V158" s="146"/>
      <c r="W158" s="146"/>
      <c r="X158" s="146"/>
      <c r="Y158" s="42"/>
      <c r="Z158" s="326"/>
      <c r="AA158" s="326"/>
      <c r="AB158" s="326"/>
      <c r="AC158" s="326"/>
    </row>
    <row r="159" spans="1:29" s="325" customFormat="1" ht="10.5" customHeight="1">
      <c r="A159" s="323"/>
      <c r="B159" s="247"/>
      <c r="C159" s="324"/>
      <c r="I159" s="146"/>
      <c r="J159" s="146"/>
      <c r="K159" s="415"/>
      <c r="L159" s="146"/>
      <c r="M159" s="146"/>
      <c r="N159" s="146"/>
      <c r="O159" s="146"/>
      <c r="P159" s="415"/>
      <c r="Q159" s="146"/>
      <c r="R159" s="146"/>
      <c r="S159" s="386"/>
      <c r="T159" s="146"/>
      <c r="U159" s="146"/>
      <c r="V159" s="146"/>
      <c r="W159" s="146"/>
      <c r="X159" s="146"/>
      <c r="Y159" s="42"/>
      <c r="Z159" s="326"/>
      <c r="AA159" s="326"/>
      <c r="AB159" s="326"/>
      <c r="AC159" s="326"/>
    </row>
    <row r="160" spans="1:29" s="325" customFormat="1" ht="10.5" customHeight="1">
      <c r="A160" s="323"/>
      <c r="B160" s="247"/>
      <c r="C160" s="324"/>
      <c r="I160" s="146"/>
      <c r="J160" s="146"/>
      <c r="K160" s="415"/>
      <c r="L160" s="146"/>
      <c r="M160" s="146"/>
      <c r="N160" s="146"/>
      <c r="O160" s="146"/>
      <c r="P160" s="415"/>
      <c r="Q160" s="146"/>
      <c r="R160" s="146"/>
      <c r="S160" s="386"/>
      <c r="T160" s="146"/>
      <c r="U160" s="146"/>
      <c r="V160" s="146"/>
      <c r="W160" s="146"/>
      <c r="X160" s="146"/>
      <c r="Y160" s="42"/>
      <c r="Z160" s="326"/>
      <c r="AA160" s="326"/>
      <c r="AB160" s="326"/>
      <c r="AC160" s="326"/>
    </row>
    <row r="161" spans="1:29" s="325" customFormat="1" ht="10.5" customHeight="1">
      <c r="A161" s="323"/>
      <c r="B161" s="247"/>
      <c r="C161" s="324"/>
      <c r="I161" s="146"/>
      <c r="J161" s="146"/>
      <c r="K161" s="415"/>
      <c r="L161" s="146"/>
      <c r="M161" s="146"/>
      <c r="N161" s="146"/>
      <c r="O161" s="146"/>
      <c r="P161" s="415"/>
      <c r="Q161" s="146"/>
      <c r="R161" s="146"/>
      <c r="S161" s="386"/>
      <c r="T161" s="146"/>
      <c r="U161" s="146"/>
      <c r="V161" s="146"/>
      <c r="W161" s="146"/>
      <c r="X161" s="146"/>
      <c r="Y161" s="42"/>
      <c r="Z161" s="326"/>
      <c r="AA161" s="326"/>
      <c r="AB161" s="326"/>
      <c r="AC161" s="326"/>
    </row>
    <row r="162" spans="1:29" s="325" customFormat="1" ht="10.5" customHeight="1">
      <c r="A162" s="323"/>
      <c r="B162" s="247"/>
      <c r="C162" s="324"/>
      <c r="I162" s="146"/>
      <c r="J162" s="146"/>
      <c r="K162" s="415"/>
      <c r="L162" s="146"/>
      <c r="M162" s="146"/>
      <c r="N162" s="146"/>
      <c r="O162" s="146"/>
      <c r="P162" s="415"/>
      <c r="Q162" s="146"/>
      <c r="R162" s="146"/>
      <c r="S162" s="386"/>
      <c r="T162" s="146"/>
      <c r="U162" s="146"/>
      <c r="V162" s="146"/>
      <c r="W162" s="146"/>
      <c r="X162" s="146"/>
      <c r="Y162" s="42"/>
      <c r="Z162" s="326"/>
      <c r="AA162" s="326"/>
      <c r="AB162" s="326"/>
      <c r="AC162" s="326"/>
    </row>
    <row r="163" spans="1:29" s="325" customFormat="1" ht="10.5" customHeight="1">
      <c r="A163" s="323"/>
      <c r="B163" s="247"/>
      <c r="C163" s="324"/>
      <c r="I163" s="146"/>
      <c r="J163" s="146"/>
      <c r="K163" s="415"/>
      <c r="L163" s="146"/>
      <c r="M163" s="146"/>
      <c r="N163" s="146"/>
      <c r="O163" s="146"/>
      <c r="P163" s="415"/>
      <c r="Q163" s="146"/>
      <c r="R163" s="146"/>
      <c r="S163" s="386"/>
      <c r="T163" s="146"/>
      <c r="U163" s="146"/>
      <c r="V163" s="146"/>
      <c r="W163" s="146"/>
      <c r="X163" s="146"/>
      <c r="Y163" s="42"/>
      <c r="Z163" s="326"/>
      <c r="AA163" s="326"/>
      <c r="AB163" s="326"/>
      <c r="AC163" s="326"/>
    </row>
    <row r="164" spans="1:29" s="325" customFormat="1" ht="10.5" customHeight="1">
      <c r="A164" s="323"/>
      <c r="B164" s="247"/>
      <c r="C164" s="324"/>
      <c r="I164" s="146"/>
      <c r="J164" s="146"/>
      <c r="K164" s="415"/>
      <c r="L164" s="146"/>
      <c r="M164" s="146"/>
      <c r="N164" s="146"/>
      <c r="O164" s="146"/>
      <c r="P164" s="415"/>
      <c r="Q164" s="146"/>
      <c r="R164" s="146"/>
      <c r="S164" s="386"/>
      <c r="T164" s="146"/>
      <c r="U164" s="146"/>
      <c r="V164" s="146"/>
      <c r="W164" s="146"/>
      <c r="X164" s="146"/>
      <c r="Y164" s="42"/>
      <c r="Z164" s="326"/>
      <c r="AA164" s="326"/>
      <c r="AB164" s="326"/>
      <c r="AC164" s="326"/>
    </row>
    <row r="165" spans="1:29" s="325" customFormat="1" ht="10.5" customHeight="1">
      <c r="A165" s="323"/>
      <c r="B165" s="247"/>
      <c r="C165" s="324"/>
      <c r="I165" s="146"/>
      <c r="J165" s="146"/>
      <c r="K165" s="415"/>
      <c r="L165" s="146"/>
      <c r="M165" s="146"/>
      <c r="N165" s="146"/>
      <c r="O165" s="146"/>
      <c r="P165" s="415"/>
      <c r="Q165" s="146"/>
      <c r="R165" s="146"/>
      <c r="S165" s="386"/>
      <c r="T165" s="146"/>
      <c r="U165" s="146"/>
      <c r="V165" s="146"/>
      <c r="W165" s="146"/>
      <c r="X165" s="146"/>
      <c r="Y165" s="42"/>
      <c r="Z165" s="326"/>
      <c r="AA165" s="326"/>
      <c r="AB165" s="326"/>
      <c r="AC165" s="326"/>
    </row>
    <row r="166" spans="1:29" s="325" customFormat="1" ht="10.5" customHeight="1">
      <c r="A166" s="323"/>
      <c r="B166" s="247"/>
      <c r="C166" s="324"/>
      <c r="I166" s="146"/>
      <c r="J166" s="146"/>
      <c r="K166" s="415"/>
      <c r="L166" s="146"/>
      <c r="M166" s="146"/>
      <c r="N166" s="146"/>
      <c r="O166" s="146"/>
      <c r="P166" s="415"/>
      <c r="Q166" s="146"/>
      <c r="R166" s="146"/>
      <c r="S166" s="386"/>
      <c r="T166" s="146"/>
      <c r="U166" s="146"/>
      <c r="V166" s="146"/>
      <c r="W166" s="146"/>
      <c r="X166" s="146"/>
      <c r="Y166" s="42"/>
      <c r="Z166" s="326"/>
      <c r="AA166" s="326"/>
      <c r="AB166" s="326"/>
      <c r="AC166" s="326"/>
    </row>
    <row r="167" spans="1:29" s="325" customFormat="1" ht="10.5" customHeight="1">
      <c r="A167" s="323"/>
      <c r="B167" s="247"/>
      <c r="C167" s="324"/>
      <c r="I167" s="146"/>
      <c r="J167" s="146"/>
      <c r="K167" s="415"/>
      <c r="L167" s="146"/>
      <c r="M167" s="146"/>
      <c r="N167" s="146"/>
      <c r="O167" s="146"/>
      <c r="P167" s="415"/>
      <c r="Q167" s="146"/>
      <c r="R167" s="146"/>
      <c r="S167" s="386"/>
      <c r="T167" s="146"/>
      <c r="U167" s="146"/>
      <c r="V167" s="146"/>
      <c r="W167" s="146"/>
      <c r="X167" s="146"/>
      <c r="Y167" s="42"/>
      <c r="Z167" s="326"/>
      <c r="AA167" s="326"/>
      <c r="AB167" s="326"/>
      <c r="AC167" s="326"/>
    </row>
    <row r="168" spans="1:29" s="325" customFormat="1" ht="10.5" customHeight="1">
      <c r="A168" s="323"/>
      <c r="B168" s="247"/>
      <c r="C168" s="324"/>
      <c r="I168" s="146"/>
      <c r="J168" s="146"/>
      <c r="K168" s="415"/>
      <c r="L168" s="146"/>
      <c r="M168" s="146"/>
      <c r="N168" s="146"/>
      <c r="O168" s="146"/>
      <c r="P168" s="415"/>
      <c r="Q168" s="146"/>
      <c r="R168" s="146"/>
      <c r="S168" s="386"/>
      <c r="T168" s="146"/>
      <c r="U168" s="146"/>
      <c r="V168" s="146"/>
      <c r="W168" s="146"/>
      <c r="X168" s="146"/>
      <c r="Y168" s="42"/>
      <c r="Z168" s="326"/>
      <c r="AA168" s="326"/>
      <c r="AB168" s="326"/>
      <c r="AC168" s="326"/>
    </row>
    <row r="169" spans="1:29" s="325" customFormat="1" ht="10.5" customHeight="1">
      <c r="A169" s="323"/>
      <c r="B169" s="247"/>
      <c r="C169" s="324"/>
      <c r="I169" s="146"/>
      <c r="J169" s="146"/>
      <c r="K169" s="415"/>
      <c r="L169" s="146"/>
      <c r="M169" s="146"/>
      <c r="N169" s="146"/>
      <c r="O169" s="146"/>
      <c r="P169" s="415"/>
      <c r="Q169" s="146"/>
      <c r="R169" s="146"/>
      <c r="S169" s="386"/>
      <c r="T169" s="146"/>
      <c r="U169" s="146"/>
      <c r="V169" s="146"/>
      <c r="W169" s="146"/>
      <c r="X169" s="146"/>
      <c r="Y169" s="42"/>
      <c r="Z169" s="326"/>
      <c r="AA169" s="326"/>
      <c r="AB169" s="326"/>
      <c r="AC169" s="326"/>
    </row>
    <row r="170" spans="1:29" s="325" customFormat="1" ht="10.5" customHeight="1">
      <c r="A170" s="323"/>
      <c r="B170" s="247"/>
      <c r="C170" s="324"/>
      <c r="I170" s="146"/>
      <c r="J170" s="146"/>
      <c r="K170" s="415"/>
      <c r="L170" s="146"/>
      <c r="M170" s="146"/>
      <c r="N170" s="146"/>
      <c r="O170" s="146"/>
      <c r="P170" s="415"/>
      <c r="Q170" s="146"/>
      <c r="R170" s="146"/>
      <c r="S170" s="386"/>
      <c r="T170" s="146"/>
      <c r="U170" s="146"/>
      <c r="V170" s="146"/>
      <c r="W170" s="146"/>
      <c r="X170" s="146"/>
      <c r="Y170" s="42"/>
      <c r="Z170" s="326"/>
      <c r="AA170" s="326"/>
      <c r="AB170" s="326"/>
      <c r="AC170" s="326"/>
    </row>
    <row r="171" spans="1:29" s="325" customFormat="1" ht="10.5" customHeight="1">
      <c r="A171" s="323"/>
      <c r="B171" s="247"/>
      <c r="C171" s="324"/>
      <c r="I171" s="146"/>
      <c r="J171" s="146"/>
      <c r="K171" s="415"/>
      <c r="L171" s="146"/>
      <c r="M171" s="146"/>
      <c r="N171" s="146"/>
      <c r="O171" s="146"/>
      <c r="P171" s="415"/>
      <c r="Q171" s="146"/>
      <c r="R171" s="146"/>
      <c r="S171" s="386"/>
      <c r="T171" s="146"/>
      <c r="U171" s="146"/>
      <c r="V171" s="146"/>
      <c r="W171" s="146"/>
      <c r="X171" s="146"/>
      <c r="Y171" s="42"/>
      <c r="Z171" s="326"/>
      <c r="AA171" s="326"/>
      <c r="AB171" s="326"/>
      <c r="AC171" s="326"/>
    </row>
    <row r="172" spans="1:29" s="325" customFormat="1" ht="10.5" customHeight="1">
      <c r="A172" s="323"/>
      <c r="B172" s="247"/>
      <c r="C172" s="324"/>
      <c r="I172" s="146"/>
      <c r="J172" s="146"/>
      <c r="K172" s="415"/>
      <c r="L172" s="146"/>
      <c r="M172" s="146"/>
      <c r="N172" s="146"/>
      <c r="O172" s="146"/>
      <c r="P172" s="415"/>
      <c r="Q172" s="146"/>
      <c r="R172" s="146"/>
      <c r="S172" s="386"/>
      <c r="T172" s="146"/>
      <c r="U172" s="146"/>
      <c r="V172" s="146"/>
      <c r="W172" s="146"/>
      <c r="X172" s="146"/>
      <c r="Y172" s="42"/>
      <c r="Z172" s="326"/>
      <c r="AA172" s="326"/>
      <c r="AB172" s="326"/>
      <c r="AC172" s="326"/>
    </row>
    <row r="173" spans="1:29" s="325" customFormat="1" ht="10.5" customHeight="1">
      <c r="A173" s="323"/>
      <c r="B173" s="247"/>
      <c r="C173" s="324"/>
      <c r="I173" s="146"/>
      <c r="J173" s="146"/>
      <c r="K173" s="415"/>
      <c r="L173" s="146"/>
      <c r="M173" s="146"/>
      <c r="N173" s="146"/>
      <c r="O173" s="146"/>
      <c r="P173" s="415"/>
      <c r="Q173" s="146"/>
      <c r="R173" s="146"/>
      <c r="S173" s="386"/>
      <c r="T173" s="146"/>
      <c r="U173" s="146"/>
      <c r="V173" s="146"/>
      <c r="W173" s="146"/>
      <c r="X173" s="146"/>
      <c r="Y173" s="42"/>
      <c r="Z173" s="326"/>
      <c r="AA173" s="326"/>
      <c r="AB173" s="326"/>
      <c r="AC173" s="326"/>
    </row>
    <row r="174" spans="1:29" s="325" customFormat="1" ht="10.5" customHeight="1">
      <c r="A174" s="323"/>
      <c r="B174" s="247"/>
      <c r="C174" s="324"/>
      <c r="I174" s="146"/>
      <c r="J174" s="146"/>
      <c r="K174" s="415"/>
      <c r="L174" s="146"/>
      <c r="M174" s="146"/>
      <c r="N174" s="146"/>
      <c r="O174" s="146"/>
      <c r="P174" s="415"/>
      <c r="Q174" s="146"/>
      <c r="R174" s="146"/>
      <c r="S174" s="386"/>
      <c r="T174" s="146"/>
      <c r="U174" s="146"/>
      <c r="V174" s="146"/>
      <c r="W174" s="146"/>
      <c r="X174" s="146"/>
      <c r="Y174" s="42"/>
      <c r="Z174" s="326"/>
      <c r="AA174" s="326"/>
      <c r="AB174" s="326"/>
      <c r="AC174" s="326"/>
    </row>
    <row r="175" spans="1:29" s="325" customFormat="1" ht="10.5" customHeight="1">
      <c r="A175" s="323"/>
      <c r="B175" s="247"/>
      <c r="C175" s="324"/>
      <c r="I175" s="146"/>
      <c r="J175" s="146"/>
      <c r="K175" s="415"/>
      <c r="L175" s="146"/>
      <c r="M175" s="146"/>
      <c r="N175" s="146"/>
      <c r="O175" s="146"/>
      <c r="P175" s="415"/>
      <c r="Q175" s="146"/>
      <c r="R175" s="146"/>
      <c r="S175" s="386"/>
      <c r="T175" s="146"/>
      <c r="U175" s="146"/>
      <c r="V175" s="146"/>
      <c r="W175" s="146"/>
      <c r="X175" s="146"/>
      <c r="Y175" s="42"/>
      <c r="Z175" s="326"/>
      <c r="AA175" s="326"/>
      <c r="AB175" s="326"/>
      <c r="AC175" s="326"/>
    </row>
    <row r="176" spans="1:29" s="325" customFormat="1" ht="10.5" customHeight="1">
      <c r="A176" s="323"/>
      <c r="B176" s="247"/>
      <c r="C176" s="324"/>
      <c r="I176" s="146"/>
      <c r="J176" s="146"/>
      <c r="K176" s="415"/>
      <c r="L176" s="146"/>
      <c r="M176" s="146"/>
      <c r="N176" s="146"/>
      <c r="O176" s="146"/>
      <c r="P176" s="415"/>
      <c r="Q176" s="146"/>
      <c r="R176" s="146"/>
      <c r="S176" s="386"/>
      <c r="T176" s="146"/>
      <c r="U176" s="146"/>
      <c r="V176" s="146"/>
      <c r="W176" s="146"/>
      <c r="X176" s="146"/>
      <c r="Y176" s="42"/>
      <c r="Z176" s="326"/>
      <c r="AA176" s="326"/>
      <c r="AB176" s="326"/>
      <c r="AC176" s="326"/>
    </row>
    <row r="177" spans="1:29" s="325" customFormat="1" ht="10.5" customHeight="1">
      <c r="A177" s="323"/>
      <c r="B177" s="247"/>
      <c r="C177" s="324"/>
      <c r="I177" s="146"/>
      <c r="J177" s="146"/>
      <c r="K177" s="415"/>
      <c r="L177" s="146"/>
      <c r="M177" s="146"/>
      <c r="N177" s="146"/>
      <c r="O177" s="146"/>
      <c r="P177" s="415"/>
      <c r="Q177" s="146"/>
      <c r="R177" s="146"/>
      <c r="S177" s="386"/>
      <c r="T177" s="146"/>
      <c r="U177" s="146"/>
      <c r="V177" s="146"/>
      <c r="W177" s="146"/>
      <c r="X177" s="146"/>
      <c r="Y177" s="42"/>
      <c r="Z177" s="326"/>
      <c r="AA177" s="326"/>
      <c r="AB177" s="326"/>
      <c r="AC177" s="326"/>
    </row>
    <row r="178" spans="1:29" s="325" customFormat="1" ht="10.5" customHeight="1">
      <c r="A178" s="323"/>
      <c r="B178" s="247"/>
      <c r="C178" s="324"/>
      <c r="I178" s="146"/>
      <c r="J178" s="146"/>
      <c r="K178" s="415"/>
      <c r="L178" s="146"/>
      <c r="M178" s="146"/>
      <c r="N178" s="146"/>
      <c r="O178" s="146"/>
      <c r="P178" s="415"/>
      <c r="Q178" s="146"/>
      <c r="R178" s="146"/>
      <c r="S178" s="386"/>
      <c r="T178" s="146"/>
      <c r="U178" s="146"/>
      <c r="V178" s="146"/>
      <c r="W178" s="146"/>
      <c r="X178" s="146"/>
      <c r="Y178" s="42"/>
      <c r="Z178" s="326"/>
      <c r="AA178" s="326"/>
      <c r="AB178" s="326"/>
      <c r="AC178" s="326"/>
    </row>
    <row r="179" spans="1:29" s="325" customFormat="1" ht="10.5" customHeight="1">
      <c r="A179" s="323"/>
      <c r="B179" s="247"/>
      <c r="C179" s="324"/>
      <c r="I179" s="146"/>
      <c r="J179" s="146"/>
      <c r="K179" s="415"/>
      <c r="L179" s="146"/>
      <c r="M179" s="146"/>
      <c r="N179" s="146"/>
      <c r="O179" s="146"/>
      <c r="P179" s="415"/>
      <c r="Q179" s="146"/>
      <c r="R179" s="146"/>
      <c r="S179" s="386"/>
      <c r="T179" s="146"/>
      <c r="U179" s="146"/>
      <c r="V179" s="146"/>
      <c r="W179" s="146"/>
      <c r="X179" s="146"/>
      <c r="Y179" s="42"/>
      <c r="Z179" s="326"/>
      <c r="AA179" s="326"/>
      <c r="AB179" s="326"/>
      <c r="AC179" s="326"/>
    </row>
    <row r="180" spans="1:29" s="325" customFormat="1" ht="10.5" customHeight="1">
      <c r="A180" s="323"/>
      <c r="B180" s="247"/>
      <c r="C180" s="324"/>
      <c r="I180" s="146"/>
      <c r="J180" s="146"/>
      <c r="K180" s="415"/>
      <c r="L180" s="146"/>
      <c r="M180" s="146"/>
      <c r="N180" s="146"/>
      <c r="O180" s="146"/>
      <c r="P180" s="415"/>
      <c r="Q180" s="146"/>
      <c r="R180" s="146"/>
      <c r="S180" s="386"/>
      <c r="T180" s="146"/>
      <c r="U180" s="146"/>
      <c r="V180" s="146"/>
      <c r="W180" s="146"/>
      <c r="X180" s="146"/>
      <c r="Y180" s="42"/>
      <c r="Z180" s="326"/>
      <c r="AA180" s="326"/>
      <c r="AB180" s="326"/>
      <c r="AC180" s="326"/>
    </row>
    <row r="181" spans="1:29" s="325" customFormat="1" ht="10.5" customHeight="1">
      <c r="A181" s="323"/>
      <c r="B181" s="247"/>
      <c r="C181" s="324"/>
      <c r="I181" s="146"/>
      <c r="J181" s="146"/>
      <c r="K181" s="415"/>
      <c r="L181" s="146"/>
      <c r="M181" s="146"/>
      <c r="N181" s="146"/>
      <c r="O181" s="146"/>
      <c r="P181" s="415"/>
      <c r="Q181" s="146"/>
      <c r="R181" s="146"/>
      <c r="S181" s="386"/>
      <c r="T181" s="146"/>
      <c r="U181" s="146"/>
      <c r="V181" s="146"/>
      <c r="W181" s="146"/>
      <c r="X181" s="146"/>
      <c r="Y181" s="42"/>
      <c r="Z181" s="326"/>
      <c r="AA181" s="326"/>
      <c r="AB181" s="326"/>
      <c r="AC181" s="326"/>
    </row>
    <row r="182" spans="1:29" s="325" customFormat="1" ht="10.5" customHeight="1">
      <c r="A182" s="323"/>
      <c r="B182" s="247"/>
      <c r="C182" s="324"/>
      <c r="I182" s="146"/>
      <c r="J182" s="146"/>
      <c r="K182" s="415"/>
      <c r="L182" s="146"/>
      <c r="M182" s="146"/>
      <c r="N182" s="146"/>
      <c r="O182" s="146"/>
      <c r="P182" s="415"/>
      <c r="Q182" s="146"/>
      <c r="R182" s="146"/>
      <c r="S182" s="386"/>
      <c r="T182" s="146"/>
      <c r="U182" s="146"/>
      <c r="V182" s="146"/>
      <c r="W182" s="146"/>
      <c r="X182" s="146"/>
      <c r="Y182" s="42"/>
      <c r="Z182" s="326"/>
      <c r="AA182" s="326"/>
      <c r="AB182" s="326"/>
      <c r="AC182" s="326"/>
    </row>
    <row r="183" spans="1:29" s="325" customFormat="1" ht="10.5" customHeight="1">
      <c r="A183" s="323"/>
      <c r="B183" s="247"/>
      <c r="C183" s="324"/>
      <c r="I183" s="146"/>
      <c r="J183" s="146"/>
      <c r="K183" s="415"/>
      <c r="L183" s="146"/>
      <c r="M183" s="146"/>
      <c r="N183" s="146"/>
      <c r="O183" s="146"/>
      <c r="P183" s="415"/>
      <c r="Q183" s="146"/>
      <c r="R183" s="146"/>
      <c r="S183" s="386"/>
      <c r="T183" s="146"/>
      <c r="U183" s="146"/>
      <c r="V183" s="146"/>
      <c r="W183" s="146"/>
      <c r="X183" s="146"/>
      <c r="Y183" s="42"/>
      <c r="Z183" s="326"/>
      <c r="AA183" s="326"/>
      <c r="AB183" s="326"/>
      <c r="AC183" s="326"/>
    </row>
    <row r="184" spans="1:29" s="325" customFormat="1" ht="10.5" customHeight="1">
      <c r="A184" s="323"/>
      <c r="B184" s="247"/>
      <c r="C184" s="324"/>
      <c r="I184" s="146"/>
      <c r="J184" s="146"/>
      <c r="K184" s="415"/>
      <c r="L184" s="146"/>
      <c r="M184" s="146"/>
      <c r="N184" s="146"/>
      <c r="O184" s="146"/>
      <c r="P184" s="415"/>
      <c r="Q184" s="146"/>
      <c r="R184" s="146"/>
      <c r="S184" s="386"/>
      <c r="T184" s="146"/>
      <c r="U184" s="146"/>
      <c r="V184" s="146"/>
      <c r="W184" s="146"/>
      <c r="X184" s="146"/>
      <c r="Y184" s="42"/>
      <c r="Z184" s="326"/>
      <c r="AA184" s="326"/>
      <c r="AB184" s="326"/>
      <c r="AC184" s="326"/>
    </row>
    <row r="185" spans="1:29" s="325" customFormat="1" ht="10.5" customHeight="1">
      <c r="A185" s="323"/>
      <c r="B185" s="247"/>
      <c r="C185" s="324"/>
      <c r="I185" s="146"/>
      <c r="J185" s="146"/>
      <c r="K185" s="415"/>
      <c r="L185" s="146"/>
      <c r="M185" s="146"/>
      <c r="N185" s="146"/>
      <c r="O185" s="146"/>
      <c r="P185" s="415"/>
      <c r="Q185" s="146"/>
      <c r="R185" s="146"/>
      <c r="S185" s="386"/>
      <c r="T185" s="146"/>
      <c r="U185" s="146"/>
      <c r="V185" s="146"/>
      <c r="W185" s="146"/>
      <c r="X185" s="146"/>
      <c r="Y185" s="42"/>
      <c r="Z185" s="326"/>
      <c r="AA185" s="326"/>
      <c r="AB185" s="326"/>
      <c r="AC185" s="326"/>
    </row>
    <row r="186" spans="1:29" s="325" customFormat="1" ht="10.5" customHeight="1">
      <c r="A186" s="323"/>
      <c r="B186" s="247"/>
      <c r="C186" s="324"/>
      <c r="I186" s="146"/>
      <c r="J186" s="146"/>
      <c r="K186" s="415"/>
      <c r="L186" s="146"/>
      <c r="M186" s="146"/>
      <c r="N186" s="146"/>
      <c r="O186" s="146"/>
      <c r="P186" s="415"/>
      <c r="Q186" s="146"/>
      <c r="R186" s="146"/>
      <c r="S186" s="386"/>
      <c r="T186" s="146"/>
      <c r="U186" s="146"/>
      <c r="V186" s="146"/>
      <c r="W186" s="146"/>
      <c r="X186" s="146"/>
      <c r="Y186" s="42"/>
      <c r="Z186" s="326"/>
      <c r="AA186" s="326"/>
      <c r="AB186" s="326"/>
      <c r="AC186" s="326"/>
    </row>
    <row r="187" spans="1:29" s="325" customFormat="1" ht="10.5" customHeight="1">
      <c r="A187" s="323"/>
      <c r="B187" s="247"/>
      <c r="C187" s="324"/>
      <c r="I187" s="146"/>
      <c r="J187" s="146"/>
      <c r="K187" s="415"/>
      <c r="L187" s="146"/>
      <c r="M187" s="146"/>
      <c r="N187" s="146"/>
      <c r="O187" s="146"/>
      <c r="P187" s="415"/>
      <c r="Q187" s="146"/>
      <c r="R187" s="146"/>
      <c r="S187" s="386"/>
      <c r="T187" s="146"/>
      <c r="U187" s="146"/>
      <c r="V187" s="146"/>
      <c r="W187" s="146"/>
      <c r="X187" s="146"/>
      <c r="Y187" s="42"/>
      <c r="Z187" s="326"/>
      <c r="AA187" s="326"/>
      <c r="AB187" s="326"/>
      <c r="AC187" s="326"/>
    </row>
    <row r="188" spans="1:29" s="325" customFormat="1" ht="10.5" customHeight="1">
      <c r="A188" s="323"/>
      <c r="B188" s="247"/>
      <c r="C188" s="324"/>
      <c r="I188" s="146"/>
      <c r="J188" s="146"/>
      <c r="K188" s="415"/>
      <c r="L188" s="146"/>
      <c r="M188" s="146"/>
      <c r="N188" s="146"/>
      <c r="O188" s="146"/>
      <c r="P188" s="415"/>
      <c r="Q188" s="146"/>
      <c r="R188" s="146"/>
      <c r="S188" s="386"/>
      <c r="T188" s="146"/>
      <c r="U188" s="146"/>
      <c r="V188" s="146"/>
      <c r="W188" s="146"/>
      <c r="X188" s="146"/>
      <c r="Y188" s="42"/>
      <c r="Z188" s="326"/>
      <c r="AA188" s="326"/>
      <c r="AB188" s="326"/>
      <c r="AC188" s="326"/>
    </row>
    <row r="189" spans="1:29" s="325" customFormat="1" ht="10.5" customHeight="1">
      <c r="A189" s="323"/>
      <c r="B189" s="247"/>
      <c r="C189" s="324"/>
      <c r="I189" s="146"/>
      <c r="J189" s="146"/>
      <c r="K189" s="415"/>
      <c r="L189" s="146"/>
      <c r="M189" s="146"/>
      <c r="N189" s="146"/>
      <c r="O189" s="146"/>
      <c r="P189" s="415"/>
      <c r="Q189" s="146"/>
      <c r="R189" s="146"/>
      <c r="S189" s="386"/>
      <c r="T189" s="146"/>
      <c r="U189" s="146"/>
      <c r="V189" s="146"/>
      <c r="W189" s="146"/>
      <c r="X189" s="146"/>
      <c r="Y189" s="42"/>
      <c r="Z189" s="326"/>
      <c r="AA189" s="326"/>
      <c r="AB189" s="326"/>
      <c r="AC189" s="326"/>
    </row>
    <row r="190" spans="1:29" s="325" customFormat="1" ht="10.5" customHeight="1">
      <c r="A190" s="323"/>
      <c r="B190" s="247"/>
      <c r="C190" s="324"/>
      <c r="I190" s="146"/>
      <c r="J190" s="146"/>
      <c r="K190" s="415"/>
      <c r="L190" s="146"/>
      <c r="M190" s="146"/>
      <c r="N190" s="146"/>
      <c r="O190" s="146"/>
      <c r="P190" s="415"/>
      <c r="Q190" s="146"/>
      <c r="R190" s="146"/>
      <c r="S190" s="386"/>
      <c r="T190" s="146"/>
      <c r="U190" s="146"/>
      <c r="V190" s="146"/>
      <c r="W190" s="146"/>
      <c r="X190" s="146"/>
      <c r="Y190" s="42"/>
      <c r="Z190" s="326"/>
      <c r="AA190" s="326"/>
      <c r="AB190" s="326"/>
      <c r="AC190" s="326"/>
    </row>
    <row r="191" spans="1:29" s="325" customFormat="1" ht="10.5" customHeight="1">
      <c r="A191" s="323"/>
      <c r="B191" s="247"/>
      <c r="C191" s="324"/>
      <c r="I191" s="146"/>
      <c r="J191" s="146"/>
      <c r="K191" s="415"/>
      <c r="L191" s="146"/>
      <c r="M191" s="146"/>
      <c r="N191" s="146"/>
      <c r="O191" s="146"/>
      <c r="P191" s="415"/>
      <c r="Q191" s="146"/>
      <c r="R191" s="146"/>
      <c r="S191" s="386"/>
      <c r="T191" s="146"/>
      <c r="U191" s="146"/>
      <c r="V191" s="146"/>
      <c r="W191" s="146"/>
      <c r="X191" s="146"/>
      <c r="Y191" s="42"/>
      <c r="Z191" s="326"/>
      <c r="AA191" s="326"/>
      <c r="AB191" s="326"/>
      <c r="AC191" s="326"/>
    </row>
    <row r="192" spans="1:29" s="325" customFormat="1" ht="10.5" customHeight="1">
      <c r="A192" s="323"/>
      <c r="B192" s="247"/>
      <c r="C192" s="324"/>
      <c r="I192" s="146"/>
      <c r="J192" s="146"/>
      <c r="K192" s="415"/>
      <c r="L192" s="146"/>
      <c r="M192" s="146"/>
      <c r="N192" s="146"/>
      <c r="O192" s="146"/>
      <c r="P192" s="415"/>
      <c r="Q192" s="146"/>
      <c r="R192" s="146"/>
      <c r="S192" s="386"/>
      <c r="T192" s="146"/>
      <c r="U192" s="146"/>
      <c r="V192" s="146"/>
      <c r="W192" s="146"/>
      <c r="X192" s="146"/>
      <c r="Y192" s="42"/>
      <c r="Z192" s="326"/>
      <c r="AA192" s="326"/>
      <c r="AB192" s="326"/>
      <c r="AC192" s="326"/>
    </row>
    <row r="193" spans="1:29" s="325" customFormat="1" ht="10.5" customHeight="1">
      <c r="A193" s="323"/>
      <c r="B193" s="247"/>
      <c r="C193" s="324"/>
      <c r="I193" s="146"/>
      <c r="J193" s="146"/>
      <c r="K193" s="415"/>
      <c r="L193" s="146"/>
      <c r="M193" s="146"/>
      <c r="N193" s="146"/>
      <c r="O193" s="146"/>
      <c r="P193" s="415"/>
      <c r="Q193" s="146"/>
      <c r="R193" s="146"/>
      <c r="S193" s="386"/>
      <c r="T193" s="146"/>
      <c r="U193" s="146"/>
      <c r="V193" s="146"/>
      <c r="W193" s="146"/>
      <c r="X193" s="146"/>
      <c r="Y193" s="42"/>
      <c r="Z193" s="326"/>
      <c r="AA193" s="326"/>
      <c r="AB193" s="326"/>
      <c r="AC193" s="326"/>
    </row>
    <row r="194" spans="1:29" s="325" customFormat="1" ht="10.5" customHeight="1">
      <c r="A194" s="323"/>
      <c r="B194" s="247"/>
      <c r="C194" s="324"/>
      <c r="I194" s="146"/>
      <c r="J194" s="146"/>
      <c r="K194" s="415"/>
      <c r="L194" s="146"/>
      <c r="M194" s="146"/>
      <c r="N194" s="146"/>
      <c r="O194" s="146"/>
      <c r="P194" s="415"/>
      <c r="Q194" s="146"/>
      <c r="R194" s="146"/>
      <c r="S194" s="386"/>
      <c r="T194" s="146"/>
      <c r="U194" s="146"/>
      <c r="V194" s="146"/>
      <c r="W194" s="146"/>
      <c r="X194" s="146"/>
      <c r="Y194" s="42"/>
      <c r="Z194" s="326"/>
      <c r="AA194" s="326"/>
      <c r="AB194" s="326"/>
      <c r="AC194" s="326"/>
    </row>
    <row r="195" spans="1:29" s="325" customFormat="1" ht="10.5" customHeight="1">
      <c r="A195" s="323"/>
      <c r="B195" s="247"/>
      <c r="C195" s="324"/>
      <c r="I195" s="146"/>
      <c r="J195" s="146"/>
      <c r="K195" s="415"/>
      <c r="L195" s="146"/>
      <c r="M195" s="146"/>
      <c r="N195" s="146"/>
      <c r="O195" s="146"/>
      <c r="P195" s="415"/>
      <c r="Q195" s="146"/>
      <c r="R195" s="146"/>
      <c r="S195" s="386"/>
      <c r="T195" s="146"/>
      <c r="U195" s="146"/>
      <c r="V195" s="146"/>
      <c r="W195" s="146"/>
      <c r="X195" s="146"/>
      <c r="Y195" s="42"/>
      <c r="Z195" s="326"/>
      <c r="AA195" s="326"/>
      <c r="AB195" s="326"/>
      <c r="AC195" s="326"/>
    </row>
    <row r="196" spans="1:29" s="325" customFormat="1" ht="10.5" customHeight="1">
      <c r="A196" s="323"/>
      <c r="B196" s="247"/>
      <c r="C196" s="324"/>
      <c r="I196" s="146"/>
      <c r="J196" s="146"/>
      <c r="K196" s="415"/>
      <c r="L196" s="146"/>
      <c r="M196" s="146"/>
      <c r="N196" s="146"/>
      <c r="O196" s="146"/>
      <c r="P196" s="415"/>
      <c r="Q196" s="146"/>
      <c r="R196" s="146"/>
      <c r="S196" s="386"/>
      <c r="T196" s="146"/>
      <c r="U196" s="146"/>
      <c r="V196" s="146"/>
      <c r="W196" s="146"/>
      <c r="X196" s="146"/>
      <c r="Y196" s="42"/>
      <c r="Z196" s="326"/>
      <c r="AA196" s="326"/>
      <c r="AB196" s="326"/>
      <c r="AC196" s="326"/>
    </row>
    <row r="197" spans="1:29" s="325" customFormat="1" ht="10.5" customHeight="1">
      <c r="A197" s="323"/>
      <c r="B197" s="247"/>
      <c r="C197" s="324"/>
      <c r="I197" s="146"/>
      <c r="J197" s="146"/>
      <c r="K197" s="415"/>
      <c r="L197" s="146"/>
      <c r="M197" s="146"/>
      <c r="N197" s="146"/>
      <c r="O197" s="146"/>
      <c r="P197" s="415"/>
      <c r="Q197" s="146"/>
      <c r="R197" s="146"/>
      <c r="S197" s="386"/>
      <c r="T197" s="146"/>
      <c r="U197" s="146"/>
      <c r="V197" s="146"/>
      <c r="W197" s="146"/>
      <c r="X197" s="146"/>
      <c r="Y197" s="42"/>
      <c r="Z197" s="326"/>
      <c r="AA197" s="326"/>
      <c r="AB197" s="326"/>
      <c r="AC197" s="326"/>
    </row>
    <row r="198" spans="1:29" s="325" customFormat="1" ht="10.5" customHeight="1">
      <c r="A198" s="323"/>
      <c r="B198" s="247"/>
      <c r="C198" s="324"/>
      <c r="I198" s="146"/>
      <c r="J198" s="146"/>
      <c r="K198" s="415"/>
      <c r="L198" s="146"/>
      <c r="M198" s="146"/>
      <c r="N198" s="146"/>
      <c r="O198" s="146"/>
      <c r="P198" s="415"/>
      <c r="Q198" s="146"/>
      <c r="R198" s="146"/>
      <c r="S198" s="386"/>
      <c r="T198" s="146"/>
      <c r="U198" s="146"/>
      <c r="V198" s="146"/>
      <c r="W198" s="146"/>
      <c r="X198" s="146"/>
      <c r="Y198" s="42"/>
      <c r="Z198" s="326"/>
      <c r="AA198" s="326"/>
      <c r="AB198" s="326"/>
      <c r="AC198" s="326"/>
    </row>
    <row r="199" spans="1:29" s="325" customFormat="1" ht="10.5" customHeight="1">
      <c r="A199" s="323"/>
      <c r="B199" s="247"/>
      <c r="C199" s="324"/>
      <c r="I199" s="146"/>
      <c r="J199" s="146"/>
      <c r="K199" s="415"/>
      <c r="L199" s="146"/>
      <c r="M199" s="146"/>
      <c r="N199" s="146"/>
      <c r="O199" s="146"/>
      <c r="P199" s="415"/>
      <c r="Q199" s="146"/>
      <c r="R199" s="146"/>
      <c r="S199" s="386"/>
      <c r="T199" s="146"/>
      <c r="U199" s="146"/>
      <c r="V199" s="146"/>
      <c r="W199" s="146"/>
      <c r="X199" s="146"/>
      <c r="Y199" s="42"/>
      <c r="Z199" s="326"/>
      <c r="AA199" s="326"/>
      <c r="AB199" s="326"/>
      <c r="AC199" s="326"/>
    </row>
    <row r="200" spans="1:29" s="325" customFormat="1" ht="10.5" customHeight="1">
      <c r="A200" s="323"/>
      <c r="B200" s="247"/>
      <c r="C200" s="324"/>
      <c r="I200" s="146"/>
      <c r="J200" s="146"/>
      <c r="K200" s="415"/>
      <c r="L200" s="146"/>
      <c r="M200" s="146"/>
      <c r="N200" s="146"/>
      <c r="O200" s="146"/>
      <c r="P200" s="415"/>
      <c r="Q200" s="146"/>
      <c r="R200" s="146"/>
      <c r="S200" s="386"/>
      <c r="T200" s="146"/>
      <c r="U200" s="146"/>
      <c r="V200" s="146"/>
      <c r="W200" s="146"/>
      <c r="X200" s="146"/>
      <c r="Y200" s="42"/>
      <c r="Z200" s="326"/>
      <c r="AA200" s="326"/>
      <c r="AB200" s="326"/>
      <c r="AC200" s="326"/>
    </row>
    <row r="201" spans="1:29" s="325" customFormat="1" ht="10.5" customHeight="1">
      <c r="A201" s="323"/>
      <c r="B201" s="247"/>
      <c r="C201" s="324"/>
      <c r="I201" s="146"/>
      <c r="J201" s="146"/>
      <c r="K201" s="415"/>
      <c r="L201" s="146"/>
      <c r="M201" s="146"/>
      <c r="N201" s="146"/>
      <c r="O201" s="146"/>
      <c r="P201" s="415"/>
      <c r="Q201" s="146"/>
      <c r="R201" s="146"/>
      <c r="S201" s="386"/>
      <c r="T201" s="146"/>
      <c r="U201" s="146"/>
      <c r="V201" s="146"/>
      <c r="W201" s="146"/>
      <c r="X201" s="146"/>
      <c r="Y201" s="42"/>
      <c r="Z201" s="326"/>
      <c r="AA201" s="326"/>
      <c r="AB201" s="326"/>
      <c r="AC201" s="326"/>
    </row>
    <row r="202" spans="1:29" s="325" customFormat="1" ht="10.5" customHeight="1">
      <c r="A202" s="323"/>
      <c r="B202" s="247"/>
      <c r="C202" s="324"/>
      <c r="I202" s="146"/>
      <c r="J202" s="146"/>
      <c r="K202" s="415"/>
      <c r="L202" s="146"/>
      <c r="M202" s="146"/>
      <c r="N202" s="146"/>
      <c r="O202" s="146"/>
      <c r="P202" s="415"/>
      <c r="Q202" s="146"/>
      <c r="R202" s="146"/>
      <c r="S202" s="386"/>
      <c r="T202" s="146"/>
      <c r="U202" s="146"/>
      <c r="V202" s="146"/>
      <c r="W202" s="146"/>
      <c r="X202" s="146"/>
      <c r="Y202" s="42"/>
      <c r="Z202" s="326"/>
      <c r="AA202" s="326"/>
      <c r="AB202" s="326"/>
      <c r="AC202" s="326"/>
    </row>
    <row r="203" spans="1:29" s="325" customFormat="1" ht="10.5" customHeight="1">
      <c r="A203" s="323"/>
      <c r="B203" s="247"/>
      <c r="C203" s="324"/>
      <c r="I203" s="146"/>
      <c r="J203" s="146"/>
      <c r="K203" s="415"/>
      <c r="L203" s="146"/>
      <c r="M203" s="146"/>
      <c r="N203" s="146"/>
      <c r="O203" s="146"/>
      <c r="P203" s="415"/>
      <c r="Q203" s="146"/>
      <c r="R203" s="146"/>
      <c r="S203" s="386"/>
      <c r="T203" s="146"/>
      <c r="U203" s="146"/>
      <c r="V203" s="146"/>
      <c r="W203" s="146"/>
      <c r="X203" s="146"/>
      <c r="Y203" s="42"/>
      <c r="Z203" s="326"/>
      <c r="AA203" s="326"/>
      <c r="AB203" s="326"/>
      <c r="AC203" s="326"/>
    </row>
    <row r="204" spans="1:29" s="325" customFormat="1" ht="10.5" customHeight="1">
      <c r="A204" s="323"/>
      <c r="B204" s="247"/>
      <c r="C204" s="324"/>
      <c r="I204" s="146"/>
      <c r="J204" s="146"/>
      <c r="K204" s="415"/>
      <c r="L204" s="146"/>
      <c r="M204" s="146"/>
      <c r="N204" s="146"/>
      <c r="O204" s="146"/>
      <c r="P204" s="415"/>
      <c r="Q204" s="146"/>
      <c r="R204" s="146"/>
      <c r="S204" s="386"/>
      <c r="T204" s="146"/>
      <c r="U204" s="146"/>
      <c r="V204" s="146"/>
      <c r="W204" s="146"/>
      <c r="X204" s="146"/>
      <c r="Y204" s="42"/>
      <c r="Z204" s="326"/>
      <c r="AA204" s="326"/>
      <c r="AB204" s="326"/>
      <c r="AC204" s="326"/>
    </row>
    <row r="205" spans="1:29" s="325" customFormat="1" ht="10.5" customHeight="1">
      <c r="A205" s="323"/>
      <c r="B205" s="247"/>
      <c r="C205" s="324"/>
      <c r="I205" s="146"/>
      <c r="J205" s="146"/>
      <c r="K205" s="415"/>
      <c r="L205" s="146"/>
      <c r="M205" s="146"/>
      <c r="N205" s="146"/>
      <c r="O205" s="146"/>
      <c r="P205" s="415"/>
      <c r="Q205" s="146"/>
      <c r="R205" s="146"/>
      <c r="S205" s="386"/>
      <c r="T205" s="146"/>
      <c r="U205" s="146"/>
      <c r="V205" s="146"/>
      <c r="W205" s="146"/>
      <c r="X205" s="146"/>
      <c r="Y205" s="42"/>
      <c r="Z205" s="326"/>
      <c r="AA205" s="326"/>
      <c r="AB205" s="326"/>
      <c r="AC205" s="326"/>
    </row>
    <row r="206" spans="1:29" s="325" customFormat="1" ht="10.5" customHeight="1">
      <c r="A206" s="323"/>
      <c r="B206" s="247"/>
      <c r="C206" s="324"/>
      <c r="I206" s="146"/>
      <c r="J206" s="146"/>
      <c r="K206" s="415"/>
      <c r="L206" s="146"/>
      <c r="M206" s="146"/>
      <c r="N206" s="146"/>
      <c r="O206" s="146"/>
      <c r="P206" s="415"/>
      <c r="Q206" s="146"/>
      <c r="R206" s="146"/>
      <c r="S206" s="386"/>
      <c r="T206" s="146"/>
      <c r="U206" s="146"/>
      <c r="V206" s="146"/>
      <c r="W206" s="146"/>
      <c r="X206" s="146"/>
      <c r="Y206" s="42"/>
      <c r="Z206" s="326"/>
      <c r="AA206" s="326"/>
      <c r="AB206" s="326"/>
      <c r="AC206" s="326"/>
    </row>
    <row r="207" spans="1:29" s="325" customFormat="1" ht="10.5" customHeight="1">
      <c r="A207" s="323"/>
      <c r="B207" s="247"/>
      <c r="C207" s="324"/>
      <c r="I207" s="146"/>
      <c r="J207" s="146"/>
      <c r="K207" s="415"/>
      <c r="L207" s="146"/>
      <c r="M207" s="146"/>
      <c r="N207" s="146"/>
      <c r="O207" s="146"/>
      <c r="P207" s="415"/>
      <c r="Q207" s="146"/>
      <c r="R207" s="146"/>
      <c r="S207" s="386"/>
      <c r="T207" s="146"/>
      <c r="U207" s="146"/>
      <c r="V207" s="146"/>
      <c r="W207" s="146"/>
      <c r="X207" s="146"/>
      <c r="Y207" s="42"/>
      <c r="Z207" s="326"/>
      <c r="AA207" s="326"/>
      <c r="AB207" s="326"/>
      <c r="AC207" s="326"/>
    </row>
    <row r="208" spans="1:29" s="325" customFormat="1" ht="10.5" customHeight="1">
      <c r="A208" s="323"/>
      <c r="B208" s="247"/>
      <c r="C208" s="324"/>
      <c r="I208" s="146"/>
      <c r="J208" s="146"/>
      <c r="K208" s="415"/>
      <c r="L208" s="146"/>
      <c r="M208" s="146"/>
      <c r="N208" s="146"/>
      <c r="O208" s="146"/>
      <c r="P208" s="415"/>
      <c r="Q208" s="146"/>
      <c r="R208" s="146"/>
      <c r="S208" s="386"/>
      <c r="T208" s="146"/>
      <c r="U208" s="146"/>
      <c r="V208" s="146"/>
      <c r="W208" s="146"/>
      <c r="X208" s="146"/>
      <c r="Y208" s="42"/>
      <c r="Z208" s="326"/>
      <c r="AA208" s="326"/>
      <c r="AB208" s="326"/>
      <c r="AC208" s="326"/>
    </row>
    <row r="209" spans="1:29" s="325" customFormat="1" ht="10.5" customHeight="1">
      <c r="A209" s="323"/>
      <c r="B209" s="247"/>
      <c r="C209" s="324"/>
      <c r="I209" s="146"/>
      <c r="J209" s="146"/>
      <c r="K209" s="415"/>
      <c r="L209" s="146"/>
      <c r="M209" s="146"/>
      <c r="N209" s="146"/>
      <c r="O209" s="146"/>
      <c r="P209" s="415"/>
      <c r="Q209" s="146"/>
      <c r="R209" s="146"/>
      <c r="S209" s="386"/>
      <c r="T209" s="146"/>
      <c r="U209" s="146"/>
      <c r="V209" s="146"/>
      <c r="W209" s="146"/>
      <c r="X209" s="146"/>
      <c r="Y209" s="42"/>
      <c r="Z209" s="326"/>
      <c r="AA209" s="326"/>
      <c r="AB209" s="326"/>
      <c r="AC209" s="326"/>
    </row>
    <row r="210" spans="1:29" s="325" customFormat="1" ht="10.5" customHeight="1">
      <c r="A210" s="323"/>
      <c r="B210" s="247"/>
      <c r="C210" s="324"/>
      <c r="I210" s="146"/>
      <c r="J210" s="146"/>
      <c r="K210" s="415"/>
      <c r="L210" s="146"/>
      <c r="M210" s="146"/>
      <c r="N210" s="146"/>
      <c r="O210" s="146"/>
      <c r="P210" s="415"/>
      <c r="Q210" s="146"/>
      <c r="R210" s="146"/>
      <c r="S210" s="386"/>
      <c r="T210" s="146"/>
      <c r="U210" s="146"/>
      <c r="V210" s="146"/>
      <c r="W210" s="146"/>
      <c r="X210" s="146"/>
      <c r="Y210" s="42"/>
      <c r="Z210" s="326"/>
      <c r="AA210" s="326"/>
      <c r="AB210" s="326"/>
      <c r="AC210" s="326"/>
    </row>
    <row r="211" spans="1:29" s="325" customFormat="1" ht="10.5" customHeight="1">
      <c r="A211" s="323"/>
      <c r="B211" s="247"/>
      <c r="C211" s="324"/>
      <c r="I211" s="146"/>
      <c r="J211" s="146"/>
      <c r="K211" s="415"/>
      <c r="L211" s="146"/>
      <c r="M211" s="146"/>
      <c r="N211" s="146"/>
      <c r="O211" s="146"/>
      <c r="P211" s="415"/>
      <c r="Q211" s="146"/>
      <c r="R211" s="146"/>
      <c r="S211" s="386"/>
      <c r="T211" s="146"/>
      <c r="U211" s="146"/>
      <c r="V211" s="146"/>
      <c r="W211" s="146"/>
      <c r="X211" s="146"/>
      <c r="Y211" s="42"/>
      <c r="Z211" s="326"/>
      <c r="AA211" s="326"/>
      <c r="AB211" s="326"/>
      <c r="AC211" s="326"/>
    </row>
    <row r="212" spans="1:29" s="325" customFormat="1" ht="10.5" customHeight="1">
      <c r="A212" s="323"/>
      <c r="B212" s="247"/>
      <c r="C212" s="324"/>
      <c r="I212" s="146"/>
      <c r="J212" s="146"/>
      <c r="K212" s="415"/>
      <c r="L212" s="146"/>
      <c r="M212" s="146"/>
      <c r="N212" s="146"/>
      <c r="O212" s="146"/>
      <c r="P212" s="415"/>
      <c r="Q212" s="146"/>
      <c r="R212" s="146"/>
      <c r="S212" s="386"/>
      <c r="T212" s="146"/>
      <c r="U212" s="146"/>
      <c r="V212" s="146"/>
      <c r="W212" s="146"/>
      <c r="X212" s="146"/>
      <c r="Y212" s="42"/>
      <c r="Z212" s="326"/>
      <c r="AA212" s="326"/>
      <c r="AB212" s="326"/>
      <c r="AC212" s="326"/>
    </row>
    <row r="213" spans="1:29" s="325" customFormat="1" ht="10.5" customHeight="1">
      <c r="A213" s="323"/>
      <c r="B213" s="247"/>
      <c r="C213" s="324"/>
      <c r="I213" s="146"/>
      <c r="J213" s="146"/>
      <c r="K213" s="415"/>
      <c r="L213" s="146"/>
      <c r="M213" s="146"/>
      <c r="N213" s="146"/>
      <c r="O213" s="146"/>
      <c r="P213" s="415"/>
      <c r="Q213" s="146"/>
      <c r="R213" s="146"/>
      <c r="S213" s="386"/>
      <c r="T213" s="146"/>
      <c r="U213" s="146"/>
      <c r="V213" s="146"/>
      <c r="W213" s="146"/>
      <c r="X213" s="146"/>
      <c r="Y213" s="42"/>
      <c r="Z213" s="326"/>
      <c r="AA213" s="326"/>
      <c r="AB213" s="326"/>
      <c r="AC213" s="326"/>
    </row>
    <row r="214" spans="1:29" s="325" customFormat="1" ht="10.5" customHeight="1">
      <c r="A214" s="323"/>
      <c r="B214" s="247"/>
      <c r="C214" s="324"/>
      <c r="I214" s="146"/>
      <c r="J214" s="146"/>
      <c r="K214" s="415"/>
      <c r="L214" s="146"/>
      <c r="M214" s="146"/>
      <c r="N214" s="146"/>
      <c r="O214" s="146"/>
      <c r="P214" s="415"/>
      <c r="Q214" s="146"/>
      <c r="R214" s="146"/>
      <c r="S214" s="386"/>
      <c r="T214" s="146"/>
      <c r="U214" s="146"/>
      <c r="V214" s="146"/>
      <c r="W214" s="146"/>
      <c r="X214" s="146"/>
      <c r="Y214" s="42"/>
      <c r="Z214" s="326"/>
      <c r="AA214" s="326"/>
      <c r="AB214" s="326"/>
      <c r="AC214" s="326"/>
    </row>
    <row r="215" spans="1:29" s="325" customFormat="1" ht="10.5" customHeight="1">
      <c r="A215" s="323"/>
      <c r="B215" s="247"/>
      <c r="C215" s="324"/>
      <c r="I215" s="146"/>
      <c r="J215" s="146"/>
      <c r="K215" s="415"/>
      <c r="L215" s="146"/>
      <c r="M215" s="146"/>
      <c r="N215" s="146"/>
      <c r="O215" s="146"/>
      <c r="P215" s="415"/>
      <c r="Q215" s="146"/>
      <c r="R215" s="146"/>
      <c r="S215" s="386"/>
      <c r="T215" s="146"/>
      <c r="U215" s="146"/>
      <c r="V215" s="146"/>
      <c r="W215" s="146"/>
      <c r="X215" s="146"/>
      <c r="Y215" s="42"/>
      <c r="Z215" s="326"/>
      <c r="AA215" s="326"/>
      <c r="AB215" s="326"/>
      <c r="AC215" s="326"/>
    </row>
    <row r="216" spans="1:29" s="325" customFormat="1" ht="10.5" customHeight="1">
      <c r="A216" s="323"/>
      <c r="B216" s="247"/>
      <c r="C216" s="324"/>
      <c r="I216" s="146"/>
      <c r="J216" s="146"/>
      <c r="K216" s="415"/>
      <c r="L216" s="146"/>
      <c r="M216" s="146"/>
      <c r="N216" s="146"/>
      <c r="O216" s="146"/>
      <c r="P216" s="415"/>
      <c r="Q216" s="146"/>
      <c r="R216" s="146"/>
      <c r="S216" s="386"/>
      <c r="T216" s="146"/>
      <c r="U216" s="146"/>
      <c r="V216" s="146"/>
      <c r="W216" s="146"/>
      <c r="X216" s="146"/>
      <c r="Y216" s="42"/>
      <c r="Z216" s="326"/>
      <c r="AA216" s="326"/>
      <c r="AB216" s="326"/>
      <c r="AC216" s="326"/>
    </row>
    <row r="217" spans="1:29" s="325" customFormat="1" ht="10.5" customHeight="1">
      <c r="A217" s="323"/>
      <c r="B217" s="247"/>
      <c r="C217" s="324"/>
      <c r="I217" s="146"/>
      <c r="J217" s="146"/>
      <c r="K217" s="415"/>
      <c r="L217" s="146"/>
      <c r="M217" s="146"/>
      <c r="N217" s="146"/>
      <c r="O217" s="146"/>
      <c r="P217" s="415"/>
      <c r="Q217" s="146"/>
      <c r="R217" s="146"/>
      <c r="S217" s="386"/>
      <c r="T217" s="146"/>
      <c r="U217" s="146"/>
      <c r="V217" s="146"/>
      <c r="W217" s="146"/>
      <c r="X217" s="146"/>
      <c r="Y217" s="42"/>
      <c r="Z217" s="326"/>
      <c r="AA217" s="326"/>
      <c r="AB217" s="326"/>
      <c r="AC217" s="326"/>
    </row>
    <row r="218" spans="1:29" s="325" customFormat="1" ht="10.5" customHeight="1">
      <c r="A218" s="323"/>
      <c r="B218" s="247"/>
      <c r="C218" s="324"/>
      <c r="I218" s="146"/>
      <c r="J218" s="146"/>
      <c r="K218" s="415"/>
      <c r="L218" s="146"/>
      <c r="M218" s="146"/>
      <c r="N218" s="146"/>
      <c r="O218" s="146"/>
      <c r="P218" s="415"/>
      <c r="Q218" s="146"/>
      <c r="R218" s="146"/>
      <c r="S218" s="386"/>
      <c r="T218" s="146"/>
      <c r="U218" s="146"/>
      <c r="V218" s="146"/>
      <c r="W218" s="146"/>
      <c r="X218" s="146"/>
      <c r="Y218" s="42"/>
      <c r="Z218" s="326"/>
      <c r="AA218" s="326"/>
      <c r="AB218" s="326"/>
      <c r="AC218" s="326"/>
    </row>
    <row r="219" spans="1:29" s="325" customFormat="1" ht="10.5" customHeight="1">
      <c r="A219" s="323"/>
      <c r="B219" s="247"/>
      <c r="C219" s="324"/>
      <c r="I219" s="146"/>
      <c r="J219" s="146"/>
      <c r="K219" s="415"/>
      <c r="L219" s="146"/>
      <c r="M219" s="146"/>
      <c r="N219" s="146"/>
      <c r="O219" s="146"/>
      <c r="P219" s="415"/>
      <c r="Q219" s="146"/>
      <c r="R219" s="146"/>
      <c r="S219" s="386"/>
      <c r="T219" s="146"/>
      <c r="U219" s="146"/>
      <c r="V219" s="146"/>
      <c r="W219" s="146"/>
      <c r="X219" s="146"/>
      <c r="Y219" s="42"/>
      <c r="Z219" s="326"/>
      <c r="AA219" s="326"/>
      <c r="AB219" s="326"/>
      <c r="AC219" s="326"/>
    </row>
    <row r="220" spans="1:29" s="325" customFormat="1" ht="10.5" customHeight="1">
      <c r="A220" s="323"/>
      <c r="B220" s="247"/>
      <c r="C220" s="324"/>
      <c r="I220" s="146"/>
      <c r="J220" s="146"/>
      <c r="K220" s="415"/>
      <c r="L220" s="146"/>
      <c r="M220" s="146"/>
      <c r="N220" s="146"/>
      <c r="O220" s="146"/>
      <c r="P220" s="415"/>
      <c r="Q220" s="146"/>
      <c r="R220" s="146"/>
      <c r="S220" s="386"/>
      <c r="T220" s="146"/>
      <c r="U220" s="146"/>
      <c r="V220" s="146"/>
      <c r="W220" s="146"/>
      <c r="X220" s="146"/>
      <c r="Y220" s="42"/>
      <c r="Z220" s="326"/>
      <c r="AA220" s="326"/>
      <c r="AB220" s="326"/>
      <c r="AC220" s="326"/>
    </row>
    <row r="221" spans="1:29" s="325" customFormat="1" ht="10.5" customHeight="1">
      <c r="A221" s="323"/>
      <c r="B221" s="247"/>
      <c r="C221" s="324"/>
      <c r="I221" s="146"/>
      <c r="J221" s="146"/>
      <c r="K221" s="415"/>
      <c r="L221" s="146"/>
      <c r="M221" s="146"/>
      <c r="N221" s="146"/>
      <c r="O221" s="146"/>
      <c r="P221" s="415"/>
      <c r="Q221" s="146"/>
      <c r="R221" s="146"/>
      <c r="S221" s="386"/>
      <c r="T221" s="146"/>
      <c r="U221" s="146"/>
      <c r="V221" s="146"/>
      <c r="W221" s="146"/>
      <c r="X221" s="146"/>
      <c r="Y221" s="42"/>
      <c r="Z221" s="326"/>
      <c r="AA221" s="326"/>
      <c r="AB221" s="326"/>
      <c r="AC221" s="326"/>
    </row>
    <row r="222" spans="1:29" s="325" customFormat="1" ht="10.5" customHeight="1">
      <c r="A222" s="323"/>
      <c r="B222" s="247"/>
      <c r="C222" s="324"/>
      <c r="I222" s="146"/>
      <c r="J222" s="146"/>
      <c r="K222" s="415"/>
      <c r="L222" s="146"/>
      <c r="M222" s="146"/>
      <c r="N222" s="146"/>
      <c r="O222" s="146"/>
      <c r="P222" s="415"/>
      <c r="Q222" s="146"/>
      <c r="R222" s="146"/>
      <c r="S222" s="386"/>
      <c r="T222" s="146"/>
      <c r="U222" s="146"/>
      <c r="V222" s="146"/>
      <c r="W222" s="146"/>
      <c r="X222" s="146"/>
      <c r="Y222" s="42"/>
      <c r="Z222" s="326"/>
      <c r="AA222" s="326"/>
      <c r="AB222" s="326"/>
      <c r="AC222" s="326"/>
    </row>
    <row r="223" spans="1:29" s="325" customFormat="1" ht="10.5" customHeight="1">
      <c r="A223" s="323"/>
      <c r="B223" s="247"/>
      <c r="C223" s="324"/>
      <c r="I223" s="146"/>
      <c r="J223" s="146"/>
      <c r="K223" s="415"/>
      <c r="L223" s="146"/>
      <c r="M223" s="146"/>
      <c r="N223" s="146"/>
      <c r="O223" s="146"/>
      <c r="P223" s="415"/>
      <c r="Q223" s="146"/>
      <c r="R223" s="146"/>
      <c r="S223" s="386"/>
      <c r="T223" s="146"/>
      <c r="U223" s="146"/>
      <c r="V223" s="146"/>
      <c r="W223" s="146"/>
      <c r="X223" s="146"/>
      <c r="Y223" s="42"/>
      <c r="Z223" s="326"/>
      <c r="AA223" s="326"/>
      <c r="AB223" s="326"/>
      <c r="AC223" s="326"/>
    </row>
    <row r="224" spans="1:29" s="325" customFormat="1" ht="10.5" customHeight="1">
      <c r="A224" s="323"/>
      <c r="B224" s="247"/>
      <c r="C224" s="324"/>
      <c r="I224" s="146"/>
      <c r="J224" s="146"/>
      <c r="K224" s="415"/>
      <c r="L224" s="146"/>
      <c r="M224" s="146"/>
      <c r="N224" s="146"/>
      <c r="O224" s="146"/>
      <c r="P224" s="415"/>
      <c r="Q224" s="146"/>
      <c r="R224" s="146"/>
      <c r="S224" s="386"/>
      <c r="T224" s="146"/>
      <c r="U224" s="146"/>
      <c r="V224" s="146"/>
      <c r="W224" s="146"/>
      <c r="X224" s="146"/>
      <c r="Y224" s="42"/>
      <c r="Z224" s="326"/>
      <c r="AA224" s="326"/>
      <c r="AB224" s="326"/>
      <c r="AC224" s="326"/>
    </row>
    <row r="225" spans="1:29" s="325" customFormat="1" ht="10.5" customHeight="1">
      <c r="A225" s="323"/>
      <c r="B225" s="247"/>
      <c r="C225" s="324"/>
      <c r="I225" s="146"/>
      <c r="J225" s="146"/>
      <c r="K225" s="415"/>
      <c r="L225" s="146"/>
      <c r="M225" s="146"/>
      <c r="N225" s="146"/>
      <c r="O225" s="146"/>
      <c r="P225" s="415"/>
      <c r="Q225" s="146"/>
      <c r="R225" s="146"/>
      <c r="S225" s="386"/>
      <c r="T225" s="146"/>
      <c r="U225" s="146"/>
      <c r="V225" s="146"/>
      <c r="W225" s="146"/>
      <c r="X225" s="146"/>
      <c r="Y225" s="42"/>
      <c r="Z225" s="326"/>
      <c r="AA225" s="326"/>
      <c r="AB225" s="326"/>
      <c r="AC225" s="326"/>
    </row>
    <row r="226" spans="1:29" s="325" customFormat="1" ht="10.5" customHeight="1">
      <c r="A226" s="323"/>
      <c r="B226" s="247"/>
      <c r="C226" s="324"/>
      <c r="I226" s="146"/>
      <c r="J226" s="146"/>
      <c r="K226" s="415"/>
      <c r="L226" s="146"/>
      <c r="M226" s="146"/>
      <c r="N226" s="146"/>
      <c r="O226" s="146"/>
      <c r="P226" s="415"/>
      <c r="Q226" s="146"/>
      <c r="R226" s="146"/>
      <c r="S226" s="386"/>
      <c r="T226" s="146"/>
      <c r="U226" s="146"/>
      <c r="V226" s="146"/>
      <c r="W226" s="146"/>
      <c r="X226" s="146"/>
      <c r="Y226" s="42"/>
      <c r="Z226" s="326"/>
      <c r="AA226" s="326"/>
      <c r="AB226" s="326"/>
      <c r="AC226" s="326"/>
    </row>
    <row r="227" spans="1:29" s="325" customFormat="1" ht="10.5" customHeight="1">
      <c r="A227" s="323"/>
      <c r="B227" s="247"/>
      <c r="C227" s="324"/>
      <c r="I227" s="146"/>
      <c r="J227" s="146"/>
      <c r="K227" s="415"/>
      <c r="L227" s="146"/>
      <c r="M227" s="146"/>
      <c r="N227" s="146"/>
      <c r="O227" s="146"/>
      <c r="P227" s="415"/>
      <c r="Q227" s="146"/>
      <c r="R227" s="146"/>
      <c r="S227" s="386"/>
      <c r="T227" s="146"/>
      <c r="U227" s="146"/>
      <c r="V227" s="146"/>
      <c r="W227" s="146"/>
      <c r="X227" s="146"/>
      <c r="Y227" s="42"/>
      <c r="Z227" s="326"/>
      <c r="AA227" s="326"/>
      <c r="AB227" s="326"/>
      <c r="AC227" s="326"/>
    </row>
    <row r="228" spans="1:29" s="325" customFormat="1" ht="10.5" customHeight="1">
      <c r="A228" s="323"/>
      <c r="B228" s="247"/>
      <c r="C228" s="324"/>
      <c r="I228" s="146"/>
      <c r="J228" s="146"/>
      <c r="K228" s="415"/>
      <c r="L228" s="146"/>
      <c r="M228" s="146"/>
      <c r="N228" s="146"/>
      <c r="O228" s="146"/>
      <c r="P228" s="415"/>
      <c r="Q228" s="146"/>
      <c r="R228" s="146"/>
      <c r="S228" s="386"/>
      <c r="T228" s="146"/>
      <c r="U228" s="146"/>
      <c r="V228" s="146"/>
      <c r="W228" s="146"/>
      <c r="X228" s="146"/>
      <c r="Y228" s="42"/>
      <c r="Z228" s="326"/>
      <c r="AA228" s="326"/>
      <c r="AB228" s="326"/>
      <c r="AC228" s="326"/>
    </row>
    <row r="229" spans="1:29" s="325" customFormat="1" ht="10.5" customHeight="1">
      <c r="A229" s="323"/>
      <c r="B229" s="247"/>
      <c r="C229" s="324"/>
      <c r="I229" s="146"/>
      <c r="J229" s="146"/>
      <c r="K229" s="415"/>
      <c r="L229" s="146"/>
      <c r="M229" s="146"/>
      <c r="N229" s="146"/>
      <c r="O229" s="146"/>
      <c r="P229" s="415"/>
      <c r="Q229" s="146"/>
      <c r="R229" s="146"/>
      <c r="S229" s="386"/>
      <c r="T229" s="146"/>
      <c r="U229" s="146"/>
      <c r="V229" s="146"/>
      <c r="W229" s="146"/>
      <c r="X229" s="146"/>
      <c r="Y229" s="42"/>
      <c r="Z229" s="326"/>
      <c r="AA229" s="326"/>
      <c r="AB229" s="326"/>
      <c r="AC229" s="326"/>
    </row>
    <row r="230" spans="1:29" s="325" customFormat="1" ht="10.5" customHeight="1">
      <c r="A230" s="323"/>
      <c r="B230" s="247"/>
      <c r="C230" s="324"/>
      <c r="I230" s="146"/>
      <c r="J230" s="146"/>
      <c r="K230" s="415"/>
      <c r="L230" s="146"/>
      <c r="M230" s="146"/>
      <c r="N230" s="146"/>
      <c r="O230" s="146"/>
      <c r="P230" s="415"/>
      <c r="Q230" s="146"/>
      <c r="R230" s="146"/>
      <c r="S230" s="386"/>
      <c r="T230" s="146"/>
      <c r="U230" s="146"/>
      <c r="V230" s="146"/>
      <c r="W230" s="146"/>
      <c r="X230" s="146"/>
      <c r="Y230" s="42"/>
      <c r="Z230" s="326"/>
      <c r="AA230" s="326"/>
      <c r="AB230" s="326"/>
      <c r="AC230" s="326"/>
    </row>
    <row r="231" spans="1:29" s="325" customFormat="1" ht="10.5" customHeight="1">
      <c r="A231" s="323"/>
      <c r="B231" s="247"/>
      <c r="C231" s="324"/>
      <c r="I231" s="146"/>
      <c r="J231" s="146"/>
      <c r="K231" s="415"/>
      <c r="L231" s="146"/>
      <c r="M231" s="146"/>
      <c r="N231" s="146"/>
      <c r="O231" s="146"/>
      <c r="P231" s="415"/>
      <c r="Q231" s="146"/>
      <c r="R231" s="146"/>
      <c r="S231" s="386"/>
      <c r="T231" s="146"/>
      <c r="U231" s="146"/>
      <c r="V231" s="146"/>
      <c r="W231" s="146"/>
      <c r="X231" s="146"/>
      <c r="Y231" s="42"/>
      <c r="Z231" s="326"/>
      <c r="AA231" s="326"/>
      <c r="AB231" s="326"/>
      <c r="AC231" s="326"/>
    </row>
    <row r="232" spans="1:29" s="325" customFormat="1" ht="10.5" customHeight="1">
      <c r="A232" s="323"/>
      <c r="B232" s="247"/>
      <c r="C232" s="324"/>
      <c r="I232" s="146"/>
      <c r="J232" s="146"/>
      <c r="K232" s="415"/>
      <c r="L232" s="146"/>
      <c r="M232" s="146"/>
      <c r="N232" s="146"/>
      <c r="O232" s="146"/>
      <c r="P232" s="415"/>
      <c r="Q232" s="146"/>
      <c r="R232" s="146"/>
      <c r="S232" s="386"/>
      <c r="T232" s="146"/>
      <c r="U232" s="146"/>
      <c r="V232" s="146"/>
      <c r="W232" s="146"/>
      <c r="X232" s="146"/>
      <c r="Y232" s="42"/>
      <c r="Z232" s="326"/>
      <c r="AA232" s="326"/>
      <c r="AB232" s="326"/>
      <c r="AC232" s="326"/>
    </row>
    <row r="233" spans="1:29" s="325" customFormat="1" ht="10.5" customHeight="1">
      <c r="A233" s="323"/>
      <c r="B233" s="247"/>
      <c r="C233" s="324"/>
      <c r="I233" s="146"/>
      <c r="J233" s="146"/>
      <c r="K233" s="415"/>
      <c r="L233" s="146"/>
      <c r="M233" s="146"/>
      <c r="N233" s="146"/>
      <c r="O233" s="146"/>
      <c r="P233" s="415"/>
      <c r="Q233" s="146"/>
      <c r="R233" s="146"/>
      <c r="S233" s="386"/>
      <c r="T233" s="146"/>
      <c r="U233" s="146"/>
      <c r="V233" s="146"/>
      <c r="W233" s="146"/>
      <c r="X233" s="146"/>
      <c r="Y233" s="42"/>
      <c r="Z233" s="326"/>
      <c r="AA233" s="326"/>
      <c r="AB233" s="326"/>
      <c r="AC233" s="326"/>
    </row>
    <row r="234" spans="1:29" s="325" customFormat="1" ht="10.5" customHeight="1">
      <c r="A234" s="323"/>
      <c r="B234" s="247"/>
      <c r="C234" s="324"/>
      <c r="I234" s="146"/>
      <c r="J234" s="146"/>
      <c r="K234" s="415"/>
      <c r="L234" s="146"/>
      <c r="M234" s="146"/>
      <c r="N234" s="146"/>
      <c r="O234" s="146"/>
      <c r="P234" s="415"/>
      <c r="Q234" s="146"/>
      <c r="R234" s="146"/>
      <c r="S234" s="386"/>
      <c r="T234" s="146"/>
      <c r="U234" s="146"/>
      <c r="V234" s="146"/>
      <c r="W234" s="146"/>
      <c r="X234" s="146"/>
      <c r="Y234" s="42"/>
      <c r="Z234" s="326"/>
      <c r="AA234" s="326"/>
      <c r="AB234" s="326"/>
      <c r="AC234" s="326"/>
    </row>
    <row r="235" spans="1:29" s="325" customFormat="1" ht="10.5" customHeight="1">
      <c r="A235" s="323"/>
      <c r="B235" s="247"/>
      <c r="C235" s="324"/>
      <c r="I235" s="146"/>
      <c r="J235" s="146"/>
      <c r="K235" s="415"/>
      <c r="L235" s="146"/>
      <c r="M235" s="146"/>
      <c r="N235" s="146"/>
      <c r="O235" s="146"/>
      <c r="P235" s="415"/>
      <c r="Q235" s="146"/>
      <c r="R235" s="146"/>
      <c r="S235" s="386"/>
      <c r="T235" s="146"/>
      <c r="U235" s="146"/>
      <c r="V235" s="146"/>
      <c r="W235" s="146"/>
      <c r="X235" s="146"/>
      <c r="Y235" s="42"/>
      <c r="Z235" s="326"/>
      <c r="AA235" s="326"/>
      <c r="AB235" s="326"/>
      <c r="AC235" s="326"/>
    </row>
    <row r="236" spans="1:29" s="325" customFormat="1" ht="10.5" customHeight="1">
      <c r="A236" s="323"/>
      <c r="B236" s="247"/>
      <c r="C236" s="324"/>
      <c r="I236" s="146"/>
      <c r="J236" s="146"/>
      <c r="K236" s="415"/>
      <c r="L236" s="146"/>
      <c r="M236" s="146"/>
      <c r="N236" s="146"/>
      <c r="O236" s="146"/>
      <c r="P236" s="415"/>
      <c r="Q236" s="146"/>
      <c r="R236" s="146"/>
      <c r="S236" s="386"/>
      <c r="T236" s="146"/>
      <c r="U236" s="146"/>
      <c r="V236" s="146"/>
      <c r="W236" s="146"/>
      <c r="X236" s="146"/>
      <c r="Y236" s="42"/>
      <c r="Z236" s="326"/>
      <c r="AA236" s="326"/>
      <c r="AB236" s="326"/>
      <c r="AC236" s="326"/>
    </row>
    <row r="237" spans="1:29" s="325" customFormat="1" ht="10.5" customHeight="1">
      <c r="A237" s="323"/>
      <c r="B237" s="247"/>
      <c r="C237" s="324"/>
      <c r="I237" s="146"/>
      <c r="J237" s="146"/>
      <c r="K237" s="415"/>
      <c r="L237" s="146"/>
      <c r="M237" s="146"/>
      <c r="N237" s="146"/>
      <c r="O237" s="146"/>
      <c r="P237" s="415"/>
      <c r="Q237" s="146"/>
      <c r="R237" s="146"/>
      <c r="S237" s="386"/>
      <c r="T237" s="146"/>
      <c r="U237" s="146"/>
      <c r="V237" s="146"/>
      <c r="W237" s="146"/>
      <c r="X237" s="146"/>
      <c r="Y237" s="42"/>
      <c r="Z237" s="326"/>
      <c r="AA237" s="326"/>
      <c r="AB237" s="326"/>
      <c r="AC237" s="326"/>
    </row>
    <row r="238" spans="1:29" s="325" customFormat="1" ht="10.5" customHeight="1">
      <c r="A238" s="323"/>
      <c r="B238" s="247"/>
      <c r="C238" s="324"/>
      <c r="I238" s="146"/>
      <c r="J238" s="146"/>
      <c r="K238" s="415"/>
      <c r="L238" s="146"/>
      <c r="M238" s="146"/>
      <c r="N238" s="146"/>
      <c r="O238" s="146"/>
      <c r="P238" s="415"/>
      <c r="Q238" s="146"/>
      <c r="R238" s="146"/>
      <c r="S238" s="386"/>
      <c r="T238" s="146"/>
      <c r="U238" s="146"/>
      <c r="V238" s="146"/>
      <c r="W238" s="146"/>
      <c r="X238" s="146"/>
      <c r="Y238" s="42"/>
      <c r="Z238" s="326"/>
      <c r="AA238" s="326"/>
      <c r="AB238" s="326"/>
      <c r="AC238" s="326"/>
    </row>
    <row r="239" spans="1:29" s="325" customFormat="1" ht="10.5" customHeight="1">
      <c r="A239" s="323"/>
      <c r="B239" s="247"/>
      <c r="C239" s="324"/>
      <c r="I239" s="146"/>
      <c r="J239" s="146"/>
      <c r="K239" s="415"/>
      <c r="L239" s="146"/>
      <c r="M239" s="146"/>
      <c r="N239" s="146"/>
      <c r="O239" s="146"/>
      <c r="P239" s="415"/>
      <c r="Q239" s="146"/>
      <c r="R239" s="146"/>
      <c r="S239" s="386"/>
      <c r="T239" s="146"/>
      <c r="U239" s="146"/>
      <c r="V239" s="146"/>
      <c r="W239" s="146"/>
      <c r="X239" s="146"/>
      <c r="Y239" s="42"/>
      <c r="Z239" s="326"/>
      <c r="AA239" s="326"/>
      <c r="AB239" s="326"/>
      <c r="AC239" s="326"/>
    </row>
    <row r="240" spans="1:29" s="325" customFormat="1" ht="10.5" customHeight="1">
      <c r="A240" s="323"/>
      <c r="B240" s="247"/>
      <c r="C240" s="324"/>
      <c r="I240" s="146"/>
      <c r="J240" s="146"/>
      <c r="K240" s="415"/>
      <c r="L240" s="146"/>
      <c r="M240" s="146"/>
      <c r="N240" s="146"/>
      <c r="O240" s="146"/>
      <c r="P240" s="415"/>
      <c r="Q240" s="146"/>
      <c r="R240" s="146"/>
      <c r="S240" s="386"/>
      <c r="T240" s="146"/>
      <c r="U240" s="146"/>
      <c r="V240" s="146"/>
      <c r="W240" s="146"/>
      <c r="X240" s="146"/>
      <c r="Y240" s="42"/>
      <c r="Z240" s="326"/>
      <c r="AA240" s="326"/>
      <c r="AB240" s="326"/>
      <c r="AC240" s="326"/>
    </row>
    <row r="241" spans="1:29" s="325" customFormat="1" ht="10.5" customHeight="1">
      <c r="A241" s="323"/>
      <c r="B241" s="247"/>
      <c r="C241" s="324"/>
      <c r="I241" s="146"/>
      <c r="J241" s="146"/>
      <c r="K241" s="415"/>
      <c r="L241" s="146"/>
      <c r="M241" s="146"/>
      <c r="N241" s="146"/>
      <c r="O241" s="146"/>
      <c r="P241" s="415"/>
      <c r="Q241" s="146"/>
      <c r="R241" s="146"/>
      <c r="S241" s="386"/>
      <c r="T241" s="146"/>
      <c r="U241" s="146"/>
      <c r="V241" s="146"/>
      <c r="W241" s="146"/>
      <c r="X241" s="146"/>
      <c r="Y241" s="42"/>
      <c r="Z241" s="326"/>
      <c r="AA241" s="326"/>
      <c r="AB241" s="326"/>
      <c r="AC241" s="326"/>
    </row>
    <row r="242" spans="1:29" s="325" customFormat="1" ht="10.5" customHeight="1">
      <c r="A242" s="323"/>
      <c r="B242" s="247"/>
      <c r="C242" s="324"/>
      <c r="I242" s="146"/>
      <c r="J242" s="146"/>
      <c r="K242" s="415"/>
      <c r="L242" s="146"/>
      <c r="M242" s="146"/>
      <c r="N242" s="146"/>
      <c r="O242" s="146"/>
      <c r="P242" s="415"/>
      <c r="Q242" s="146"/>
      <c r="R242" s="146"/>
      <c r="S242" s="386"/>
      <c r="T242" s="146"/>
      <c r="U242" s="146"/>
      <c r="V242" s="146"/>
      <c r="W242" s="146"/>
      <c r="X242" s="146"/>
      <c r="Y242" s="42"/>
      <c r="Z242" s="326"/>
      <c r="AA242" s="326"/>
      <c r="AB242" s="326"/>
      <c r="AC242" s="326"/>
    </row>
    <row r="243" spans="1:29" s="325" customFormat="1" ht="10.5" customHeight="1">
      <c r="A243" s="323"/>
      <c r="B243" s="247"/>
      <c r="C243" s="324"/>
      <c r="I243" s="146"/>
      <c r="J243" s="146"/>
      <c r="K243" s="415"/>
      <c r="L243" s="146"/>
      <c r="M243" s="146"/>
      <c r="N243" s="146"/>
      <c r="O243" s="146"/>
      <c r="P243" s="415"/>
      <c r="Q243" s="146"/>
      <c r="R243" s="146"/>
      <c r="S243" s="386"/>
      <c r="T243" s="146"/>
      <c r="U243" s="146"/>
      <c r="V243" s="146"/>
      <c r="W243" s="146"/>
      <c r="X243" s="146"/>
      <c r="Y243" s="42"/>
      <c r="Z243" s="326"/>
      <c r="AA243" s="326"/>
      <c r="AB243" s="326"/>
      <c r="AC243" s="326"/>
    </row>
    <row r="244" spans="1:29" s="325" customFormat="1" ht="10.5" customHeight="1">
      <c r="A244" s="323"/>
      <c r="B244" s="247"/>
      <c r="C244" s="324"/>
      <c r="I244" s="146"/>
      <c r="J244" s="146"/>
      <c r="K244" s="415"/>
      <c r="L244" s="146"/>
      <c r="M244" s="146"/>
      <c r="N244" s="146"/>
      <c r="O244" s="146"/>
      <c r="P244" s="415"/>
      <c r="Q244" s="146"/>
      <c r="R244" s="146"/>
      <c r="S244" s="386"/>
      <c r="T244" s="146"/>
      <c r="U244" s="146"/>
      <c r="V244" s="146"/>
      <c r="W244" s="146"/>
      <c r="X244" s="146"/>
      <c r="Y244" s="42"/>
      <c r="Z244" s="326"/>
      <c r="AA244" s="326"/>
      <c r="AB244" s="326"/>
      <c r="AC244" s="326"/>
    </row>
    <row r="245" spans="1:29" s="325" customFormat="1" ht="10.5" customHeight="1">
      <c r="A245" s="323"/>
      <c r="B245" s="247"/>
      <c r="C245" s="324"/>
      <c r="I245" s="146"/>
      <c r="J245" s="146"/>
      <c r="K245" s="415"/>
      <c r="L245" s="146"/>
      <c r="M245" s="146"/>
      <c r="N245" s="146"/>
      <c r="O245" s="146"/>
      <c r="P245" s="415"/>
      <c r="Q245" s="146"/>
      <c r="R245" s="146"/>
      <c r="S245" s="386"/>
      <c r="T245" s="146"/>
      <c r="U245" s="146"/>
      <c r="V245" s="146"/>
      <c r="W245" s="146"/>
      <c r="X245" s="146"/>
      <c r="Y245" s="42"/>
      <c r="Z245" s="326"/>
      <c r="AA245" s="326"/>
      <c r="AB245" s="326"/>
      <c r="AC245" s="326"/>
    </row>
    <row r="246" spans="1:29" s="325" customFormat="1" ht="10.5" customHeight="1">
      <c r="A246" s="323"/>
      <c r="B246" s="247"/>
      <c r="C246" s="324"/>
      <c r="I246" s="146"/>
      <c r="J246" s="146"/>
      <c r="K246" s="415"/>
      <c r="L246" s="146"/>
      <c r="M246" s="146"/>
      <c r="N246" s="146"/>
      <c r="O246" s="146"/>
      <c r="P246" s="415"/>
      <c r="Q246" s="146"/>
      <c r="R246" s="146"/>
      <c r="S246" s="386"/>
      <c r="T246" s="146"/>
      <c r="U246" s="146"/>
      <c r="V246" s="146"/>
      <c r="W246" s="146"/>
      <c r="X246" s="146"/>
      <c r="Y246" s="42"/>
      <c r="Z246" s="326"/>
      <c r="AA246" s="326"/>
      <c r="AB246" s="326"/>
      <c r="AC246" s="326"/>
    </row>
    <row r="247" spans="1:29" s="325" customFormat="1" ht="10.5" customHeight="1">
      <c r="A247" s="323"/>
      <c r="B247" s="247"/>
      <c r="C247" s="324"/>
      <c r="I247" s="146"/>
      <c r="J247" s="146"/>
      <c r="K247" s="415"/>
      <c r="L247" s="146"/>
      <c r="M247" s="146"/>
      <c r="N247" s="146"/>
      <c r="O247" s="146"/>
      <c r="P247" s="415"/>
      <c r="Q247" s="146"/>
      <c r="R247" s="146"/>
      <c r="S247" s="386"/>
      <c r="T247" s="146"/>
      <c r="U247" s="146"/>
      <c r="V247" s="146"/>
      <c r="W247" s="146"/>
      <c r="X247" s="146"/>
      <c r="Y247" s="42"/>
      <c r="Z247" s="326"/>
      <c r="AA247" s="326"/>
      <c r="AB247" s="326"/>
      <c r="AC247" s="326"/>
    </row>
    <row r="248" spans="1:29" s="325" customFormat="1" ht="10.5" customHeight="1">
      <c r="A248" s="323"/>
      <c r="B248" s="247"/>
      <c r="C248" s="324"/>
      <c r="I248" s="146"/>
      <c r="J248" s="146"/>
      <c r="K248" s="415"/>
      <c r="L248" s="146"/>
      <c r="M248" s="146"/>
      <c r="N248" s="146"/>
      <c r="O248" s="146"/>
      <c r="P248" s="415"/>
      <c r="Q248" s="146"/>
      <c r="R248" s="146"/>
      <c r="S248" s="386"/>
      <c r="T248" s="146"/>
      <c r="U248" s="146"/>
      <c r="V248" s="146"/>
      <c r="W248" s="146"/>
      <c r="X248" s="146"/>
      <c r="Y248" s="42"/>
      <c r="Z248" s="326"/>
      <c r="AA248" s="326"/>
      <c r="AB248" s="326"/>
      <c r="AC248" s="326"/>
    </row>
    <row r="249" spans="1:29" s="325" customFormat="1" ht="10.5" customHeight="1">
      <c r="A249" s="323"/>
      <c r="B249" s="247"/>
      <c r="C249" s="324"/>
      <c r="I249" s="146"/>
      <c r="J249" s="146"/>
      <c r="K249" s="415"/>
      <c r="L249" s="146"/>
      <c r="M249" s="146"/>
      <c r="N249" s="146"/>
      <c r="O249" s="146"/>
      <c r="P249" s="415"/>
      <c r="Q249" s="146"/>
      <c r="R249" s="146"/>
      <c r="S249" s="386"/>
      <c r="T249" s="146"/>
      <c r="U249" s="146"/>
      <c r="V249" s="146"/>
      <c r="W249" s="146"/>
      <c r="X249" s="146"/>
      <c r="Y249" s="42"/>
      <c r="Z249" s="326"/>
      <c r="AA249" s="326"/>
      <c r="AB249" s="326"/>
      <c r="AC249" s="326"/>
    </row>
    <row r="250" spans="1:29" s="325" customFormat="1" ht="10.5" customHeight="1">
      <c r="A250" s="323"/>
      <c r="B250" s="247"/>
      <c r="C250" s="324"/>
      <c r="I250" s="146"/>
      <c r="J250" s="146"/>
      <c r="K250" s="415"/>
      <c r="L250" s="146"/>
      <c r="M250" s="146"/>
      <c r="N250" s="146"/>
      <c r="O250" s="146"/>
      <c r="P250" s="415"/>
      <c r="Q250" s="146"/>
      <c r="R250" s="146"/>
      <c r="S250" s="386"/>
      <c r="T250" s="146"/>
      <c r="U250" s="146"/>
      <c r="V250" s="146"/>
      <c r="W250" s="146"/>
      <c r="X250" s="146"/>
      <c r="Y250" s="42"/>
      <c r="Z250" s="326"/>
      <c r="AA250" s="326"/>
      <c r="AB250" s="326"/>
      <c r="AC250" s="326"/>
    </row>
    <row r="251" spans="1:29" s="325" customFormat="1" ht="10.5" customHeight="1">
      <c r="A251" s="323"/>
      <c r="B251" s="247"/>
      <c r="C251" s="324"/>
      <c r="I251" s="146"/>
      <c r="J251" s="146"/>
      <c r="K251" s="415"/>
      <c r="L251" s="146"/>
      <c r="M251" s="146"/>
      <c r="N251" s="146"/>
      <c r="O251" s="146"/>
      <c r="P251" s="415"/>
      <c r="Q251" s="146"/>
      <c r="R251" s="146"/>
      <c r="S251" s="386"/>
      <c r="T251" s="146"/>
      <c r="U251" s="146"/>
      <c r="V251" s="146"/>
      <c r="W251" s="146"/>
      <c r="X251" s="146"/>
      <c r="Y251" s="42"/>
      <c r="Z251" s="326"/>
      <c r="AA251" s="326"/>
      <c r="AB251" s="326"/>
      <c r="AC251" s="326"/>
    </row>
    <row r="252" spans="1:29" s="325" customFormat="1" ht="10.5" customHeight="1">
      <c r="A252" s="323"/>
      <c r="B252" s="247"/>
      <c r="C252" s="324"/>
      <c r="I252" s="146"/>
      <c r="J252" s="146"/>
      <c r="K252" s="415"/>
      <c r="L252" s="146"/>
      <c r="M252" s="146"/>
      <c r="N252" s="146"/>
      <c r="O252" s="146"/>
      <c r="P252" s="415"/>
      <c r="Q252" s="146"/>
      <c r="R252" s="146"/>
      <c r="S252" s="386"/>
      <c r="T252" s="146"/>
      <c r="U252" s="146"/>
      <c r="V252" s="146"/>
      <c r="W252" s="146"/>
      <c r="X252" s="146"/>
      <c r="Y252" s="42"/>
      <c r="Z252" s="326"/>
      <c r="AA252" s="326"/>
      <c r="AB252" s="326"/>
      <c r="AC252" s="326"/>
    </row>
    <row r="253" spans="1:29" s="325" customFormat="1" ht="10.5" customHeight="1">
      <c r="A253" s="323"/>
      <c r="B253" s="247"/>
      <c r="C253" s="324"/>
      <c r="I253" s="146"/>
      <c r="J253" s="146"/>
      <c r="K253" s="415"/>
      <c r="L253" s="146"/>
      <c r="M253" s="146"/>
      <c r="N253" s="146"/>
      <c r="O253" s="146"/>
      <c r="P253" s="415"/>
      <c r="Q253" s="146"/>
      <c r="R253" s="146"/>
      <c r="S253" s="386"/>
      <c r="T253" s="146"/>
      <c r="U253" s="146"/>
      <c r="V253" s="146"/>
      <c r="W253" s="146"/>
      <c r="X253" s="146"/>
      <c r="Y253" s="42"/>
      <c r="Z253" s="326"/>
      <c r="AA253" s="326"/>
      <c r="AB253" s="326"/>
      <c r="AC253" s="326"/>
    </row>
    <row r="254" spans="1:29" s="325" customFormat="1" ht="10.5" customHeight="1">
      <c r="A254" s="323"/>
      <c r="B254" s="247"/>
      <c r="C254" s="324"/>
      <c r="I254" s="146"/>
      <c r="J254" s="146"/>
      <c r="K254" s="415"/>
      <c r="L254" s="146"/>
      <c r="M254" s="146"/>
      <c r="N254" s="146"/>
      <c r="O254" s="146"/>
      <c r="P254" s="415"/>
      <c r="Q254" s="146"/>
      <c r="R254" s="146"/>
      <c r="S254" s="386"/>
      <c r="T254" s="146"/>
      <c r="U254" s="146"/>
      <c r="V254" s="146"/>
      <c r="W254" s="146"/>
      <c r="X254" s="146"/>
      <c r="Y254" s="42"/>
      <c r="Z254" s="326"/>
      <c r="AA254" s="326"/>
      <c r="AB254" s="326"/>
      <c r="AC254" s="326"/>
    </row>
    <row r="255" spans="1:29" s="325" customFormat="1" ht="10.5" customHeight="1">
      <c r="A255" s="323"/>
      <c r="B255" s="247"/>
      <c r="C255" s="324"/>
      <c r="I255" s="146"/>
      <c r="J255" s="146"/>
      <c r="K255" s="415"/>
      <c r="L255" s="146"/>
      <c r="M255" s="146"/>
      <c r="N255" s="146"/>
      <c r="O255" s="146"/>
      <c r="P255" s="415"/>
      <c r="Q255" s="146"/>
      <c r="R255" s="146"/>
      <c r="S255" s="386"/>
      <c r="T255" s="146"/>
      <c r="U255" s="146"/>
      <c r="V255" s="146"/>
      <c r="W255" s="146"/>
      <c r="X255" s="146"/>
      <c r="Y255" s="42"/>
      <c r="Z255" s="326"/>
      <c r="AA255" s="326"/>
      <c r="AB255" s="326"/>
      <c r="AC255" s="326"/>
    </row>
    <row r="256" spans="1:29" s="325" customFormat="1" ht="10.5" customHeight="1">
      <c r="A256" s="323"/>
      <c r="B256" s="247"/>
      <c r="C256" s="324"/>
      <c r="I256" s="146"/>
      <c r="J256" s="146"/>
      <c r="K256" s="415"/>
      <c r="L256" s="146"/>
      <c r="M256" s="146"/>
      <c r="N256" s="146"/>
      <c r="O256" s="146"/>
      <c r="P256" s="415"/>
      <c r="Q256" s="146"/>
      <c r="R256" s="146"/>
      <c r="S256" s="386"/>
      <c r="T256" s="146"/>
      <c r="U256" s="146"/>
      <c r="V256" s="146"/>
      <c r="W256" s="146"/>
      <c r="X256" s="146"/>
      <c r="Y256" s="42"/>
      <c r="Z256" s="326"/>
      <c r="AA256" s="326"/>
      <c r="AB256" s="326"/>
      <c r="AC256" s="326"/>
    </row>
    <row r="257" spans="1:29" s="325" customFormat="1" ht="10.5" customHeight="1">
      <c r="A257" s="323"/>
      <c r="B257" s="247"/>
      <c r="C257" s="324"/>
      <c r="I257" s="146"/>
      <c r="J257" s="146"/>
      <c r="K257" s="415"/>
      <c r="L257" s="146"/>
      <c r="M257" s="146"/>
      <c r="N257" s="146"/>
      <c r="O257" s="146"/>
      <c r="P257" s="415"/>
      <c r="Q257" s="146"/>
      <c r="R257" s="146"/>
      <c r="S257" s="386"/>
      <c r="T257" s="146"/>
      <c r="U257" s="146"/>
      <c r="V257" s="146"/>
      <c r="W257" s="146"/>
      <c r="X257" s="146"/>
      <c r="Y257" s="42"/>
      <c r="Z257" s="326"/>
      <c r="AA257" s="326"/>
      <c r="AB257" s="326"/>
      <c r="AC257" s="326"/>
    </row>
    <row r="258" spans="1:29" s="325" customFormat="1" ht="10.5" customHeight="1">
      <c r="A258" s="323"/>
      <c r="B258" s="247"/>
      <c r="C258" s="324"/>
      <c r="I258" s="146"/>
      <c r="J258" s="146"/>
      <c r="K258" s="415"/>
      <c r="L258" s="146"/>
      <c r="M258" s="146"/>
      <c r="N258" s="146"/>
      <c r="O258" s="146"/>
      <c r="P258" s="415"/>
      <c r="Q258" s="146"/>
      <c r="R258" s="146"/>
      <c r="S258" s="386"/>
      <c r="T258" s="146"/>
      <c r="U258" s="146"/>
      <c r="V258" s="146"/>
      <c r="W258" s="146"/>
      <c r="X258" s="146"/>
      <c r="Y258" s="42"/>
      <c r="Z258" s="326"/>
      <c r="AA258" s="326"/>
      <c r="AB258" s="326"/>
      <c r="AC258" s="326"/>
    </row>
    <row r="259" spans="1:29" s="325" customFormat="1" ht="10.5" customHeight="1">
      <c r="A259" s="323"/>
      <c r="B259" s="247"/>
      <c r="C259" s="324"/>
      <c r="I259" s="146"/>
      <c r="J259" s="146"/>
      <c r="K259" s="415"/>
      <c r="L259" s="146"/>
      <c r="M259" s="146"/>
      <c r="N259" s="146"/>
      <c r="O259" s="146"/>
      <c r="P259" s="415"/>
      <c r="Q259" s="146"/>
      <c r="R259" s="146"/>
      <c r="S259" s="386"/>
      <c r="T259" s="146"/>
      <c r="U259" s="146"/>
      <c r="V259" s="146"/>
      <c r="W259" s="146"/>
      <c r="X259" s="146"/>
      <c r="Y259" s="42"/>
      <c r="Z259" s="326"/>
      <c r="AA259" s="326"/>
      <c r="AB259" s="326"/>
      <c r="AC259" s="326"/>
    </row>
    <row r="260" spans="1:29" s="325" customFormat="1" ht="10.5" customHeight="1">
      <c r="A260" s="323"/>
      <c r="B260" s="247"/>
      <c r="C260" s="324"/>
      <c r="I260" s="146"/>
      <c r="J260" s="146"/>
      <c r="K260" s="415"/>
      <c r="L260" s="146"/>
      <c r="M260" s="146"/>
      <c r="N260" s="146"/>
      <c r="O260" s="146"/>
      <c r="P260" s="415"/>
      <c r="Q260" s="146"/>
      <c r="R260" s="146"/>
      <c r="S260" s="386"/>
      <c r="T260" s="146"/>
      <c r="U260" s="146"/>
      <c r="V260" s="146"/>
      <c r="W260" s="146"/>
      <c r="X260" s="146"/>
      <c r="Y260" s="42"/>
      <c r="Z260" s="326"/>
      <c r="AA260" s="326"/>
      <c r="AB260" s="326"/>
      <c r="AC260" s="326"/>
    </row>
    <row r="261" spans="1:29" s="325" customFormat="1" ht="10.5" customHeight="1">
      <c r="A261" s="323"/>
      <c r="B261" s="247"/>
      <c r="C261" s="324"/>
      <c r="I261" s="146"/>
      <c r="J261" s="146"/>
      <c r="K261" s="415"/>
      <c r="L261" s="146"/>
      <c r="M261" s="146"/>
      <c r="N261" s="146"/>
      <c r="O261" s="146"/>
      <c r="P261" s="415"/>
      <c r="Q261" s="146"/>
      <c r="R261" s="146"/>
      <c r="S261" s="386"/>
      <c r="T261" s="146"/>
      <c r="U261" s="146"/>
      <c r="V261" s="146"/>
      <c r="W261" s="146"/>
      <c r="X261" s="146"/>
      <c r="Y261" s="42"/>
      <c r="Z261" s="326"/>
      <c r="AA261" s="326"/>
      <c r="AB261" s="326"/>
      <c r="AC261" s="326"/>
    </row>
    <row r="262" spans="1:29" s="325" customFormat="1" ht="10.5" customHeight="1">
      <c r="A262" s="323"/>
      <c r="B262" s="247"/>
      <c r="C262" s="324"/>
      <c r="I262" s="146"/>
      <c r="J262" s="146"/>
      <c r="K262" s="415"/>
      <c r="L262" s="146"/>
      <c r="M262" s="146"/>
      <c r="N262" s="146"/>
      <c r="O262" s="146"/>
      <c r="P262" s="415"/>
      <c r="Q262" s="146"/>
      <c r="R262" s="146"/>
      <c r="S262" s="386"/>
      <c r="T262" s="146"/>
      <c r="U262" s="146"/>
      <c r="V262" s="146"/>
      <c r="W262" s="146"/>
      <c r="X262" s="146"/>
      <c r="Y262" s="42"/>
      <c r="Z262" s="326"/>
      <c r="AA262" s="326"/>
      <c r="AB262" s="326"/>
      <c r="AC262" s="326"/>
    </row>
    <row r="263" spans="1:29" s="325" customFormat="1" ht="10.5" customHeight="1">
      <c r="A263" s="323"/>
      <c r="B263" s="247"/>
      <c r="C263" s="324"/>
      <c r="I263" s="146"/>
      <c r="J263" s="146"/>
      <c r="K263" s="415"/>
      <c r="L263" s="146"/>
      <c r="M263" s="146"/>
      <c r="N263" s="146"/>
      <c r="O263" s="146"/>
      <c r="P263" s="415"/>
      <c r="Q263" s="146"/>
      <c r="R263" s="146"/>
      <c r="S263" s="386"/>
      <c r="T263" s="146"/>
      <c r="U263" s="146"/>
      <c r="V263" s="146"/>
      <c r="W263" s="146"/>
      <c r="X263" s="146"/>
      <c r="Y263" s="42"/>
      <c r="Z263" s="326"/>
      <c r="AA263" s="326"/>
      <c r="AB263" s="326"/>
      <c r="AC263" s="326"/>
    </row>
    <row r="264" spans="1:29" s="325" customFormat="1" ht="10.5" customHeight="1">
      <c r="A264" s="323"/>
      <c r="B264" s="247"/>
      <c r="C264" s="324"/>
      <c r="I264" s="146"/>
      <c r="J264" s="146"/>
      <c r="K264" s="415"/>
      <c r="L264" s="146"/>
      <c r="M264" s="146"/>
      <c r="N264" s="146"/>
      <c r="O264" s="146"/>
      <c r="P264" s="415"/>
      <c r="Q264" s="146"/>
      <c r="R264" s="146"/>
      <c r="S264" s="386"/>
      <c r="T264" s="146"/>
      <c r="U264" s="146"/>
      <c r="V264" s="146"/>
      <c r="W264" s="146"/>
      <c r="X264" s="146"/>
      <c r="Y264" s="42"/>
      <c r="Z264" s="326"/>
      <c r="AA264" s="326"/>
      <c r="AB264" s="326"/>
      <c r="AC264" s="326"/>
    </row>
    <row r="265" spans="1:29" s="325" customFormat="1" ht="10.5" customHeight="1">
      <c r="A265" s="323"/>
      <c r="B265" s="247"/>
      <c r="C265" s="324"/>
      <c r="I265" s="146"/>
      <c r="J265" s="146"/>
      <c r="K265" s="415"/>
      <c r="L265" s="146"/>
      <c r="M265" s="146"/>
      <c r="N265" s="146"/>
      <c r="O265" s="146"/>
      <c r="P265" s="415"/>
      <c r="Q265" s="146"/>
      <c r="R265" s="146"/>
      <c r="S265" s="386"/>
      <c r="T265" s="146"/>
      <c r="U265" s="146"/>
      <c r="V265" s="146"/>
      <c r="W265" s="146"/>
      <c r="X265" s="146"/>
      <c r="Y265" s="42"/>
      <c r="Z265" s="326"/>
      <c r="AA265" s="326"/>
      <c r="AB265" s="326"/>
      <c r="AC265" s="326"/>
    </row>
    <row r="266" spans="1:29" s="325" customFormat="1" ht="10.5" customHeight="1">
      <c r="A266" s="323"/>
      <c r="B266" s="247"/>
      <c r="C266" s="324"/>
      <c r="I266" s="146"/>
      <c r="J266" s="146"/>
      <c r="K266" s="415"/>
      <c r="L266" s="146"/>
      <c r="M266" s="146"/>
      <c r="N266" s="146"/>
      <c r="O266" s="146"/>
      <c r="P266" s="415"/>
      <c r="Q266" s="146"/>
      <c r="R266" s="146"/>
      <c r="S266" s="386"/>
      <c r="T266" s="146"/>
      <c r="U266" s="146"/>
      <c r="V266" s="146"/>
      <c r="W266" s="146"/>
      <c r="X266" s="146"/>
      <c r="Y266" s="42"/>
      <c r="Z266" s="326"/>
      <c r="AA266" s="326"/>
      <c r="AB266" s="326"/>
      <c r="AC266" s="326"/>
    </row>
    <row r="267" spans="1:29" s="325" customFormat="1" ht="10.5" customHeight="1">
      <c r="A267" s="323"/>
      <c r="B267" s="247"/>
      <c r="C267" s="324"/>
      <c r="I267" s="146"/>
      <c r="J267" s="146"/>
      <c r="K267" s="415"/>
      <c r="L267" s="146"/>
      <c r="M267" s="146"/>
      <c r="N267" s="146"/>
      <c r="O267" s="146"/>
      <c r="P267" s="415"/>
      <c r="Q267" s="146"/>
      <c r="R267" s="146"/>
      <c r="S267" s="386"/>
      <c r="T267" s="146"/>
      <c r="U267" s="146"/>
      <c r="V267" s="146"/>
      <c r="W267" s="146"/>
      <c r="X267" s="146"/>
      <c r="Y267" s="42"/>
      <c r="Z267" s="326"/>
      <c r="AA267" s="326"/>
      <c r="AB267" s="326"/>
      <c r="AC267" s="326"/>
    </row>
    <row r="268" spans="1:29" s="325" customFormat="1" ht="10.5" customHeight="1">
      <c r="A268" s="323"/>
      <c r="B268" s="247"/>
      <c r="C268" s="324"/>
      <c r="I268" s="146"/>
      <c r="J268" s="146"/>
      <c r="K268" s="415"/>
      <c r="L268" s="146"/>
      <c r="M268" s="146"/>
      <c r="N268" s="146"/>
      <c r="O268" s="146"/>
      <c r="P268" s="415"/>
      <c r="Q268" s="146"/>
      <c r="R268" s="146"/>
      <c r="S268" s="386"/>
      <c r="T268" s="146"/>
      <c r="U268" s="146"/>
      <c r="V268" s="146"/>
      <c r="W268" s="146"/>
      <c r="X268" s="146"/>
      <c r="Y268" s="42"/>
      <c r="Z268" s="326"/>
      <c r="AA268" s="326"/>
      <c r="AB268" s="326"/>
      <c r="AC268" s="326"/>
    </row>
    <row r="269" spans="1:29" s="325" customFormat="1" ht="10.5" customHeight="1">
      <c r="A269" s="323"/>
      <c r="B269" s="247"/>
      <c r="C269" s="324"/>
      <c r="I269" s="146"/>
      <c r="J269" s="146"/>
      <c r="K269" s="415"/>
      <c r="L269" s="146"/>
      <c r="M269" s="146"/>
      <c r="N269" s="146"/>
      <c r="O269" s="146"/>
      <c r="P269" s="415"/>
      <c r="Q269" s="146"/>
      <c r="R269" s="146"/>
      <c r="S269" s="386"/>
      <c r="T269" s="146"/>
      <c r="U269" s="146"/>
      <c r="V269" s="146"/>
      <c r="W269" s="146"/>
      <c r="X269" s="146"/>
      <c r="Y269" s="42"/>
      <c r="Z269" s="326"/>
      <c r="AA269" s="326"/>
      <c r="AB269" s="326"/>
      <c r="AC269" s="326"/>
    </row>
    <row r="270" spans="1:29" s="325" customFormat="1" ht="10.5" customHeight="1">
      <c r="A270" s="323"/>
      <c r="B270" s="247"/>
      <c r="C270" s="324"/>
      <c r="I270" s="146"/>
      <c r="J270" s="146"/>
      <c r="K270" s="415"/>
      <c r="L270" s="146"/>
      <c r="M270" s="146"/>
      <c r="N270" s="146"/>
      <c r="O270" s="146"/>
      <c r="P270" s="415"/>
      <c r="Q270" s="146"/>
      <c r="R270" s="146"/>
      <c r="S270" s="386"/>
      <c r="T270" s="146"/>
      <c r="U270" s="146"/>
      <c r="V270" s="146"/>
      <c r="W270" s="146"/>
      <c r="X270" s="146"/>
      <c r="Y270" s="42"/>
      <c r="Z270" s="326"/>
      <c r="AA270" s="326"/>
      <c r="AB270" s="326"/>
      <c r="AC270" s="326"/>
    </row>
    <row r="271" spans="1:29" s="325" customFormat="1" ht="10.5" customHeight="1">
      <c r="A271" s="323"/>
      <c r="B271" s="247"/>
      <c r="C271" s="324"/>
      <c r="I271" s="146"/>
      <c r="J271" s="146"/>
      <c r="K271" s="415"/>
      <c r="L271" s="146"/>
      <c r="M271" s="146"/>
      <c r="N271" s="146"/>
      <c r="O271" s="146"/>
      <c r="P271" s="415"/>
      <c r="Q271" s="146"/>
      <c r="R271" s="146"/>
      <c r="S271" s="386"/>
      <c r="T271" s="146"/>
      <c r="U271" s="146"/>
      <c r="V271" s="146"/>
      <c r="W271" s="146"/>
      <c r="X271" s="146"/>
      <c r="Y271" s="42"/>
      <c r="Z271" s="326"/>
      <c r="AA271" s="326"/>
      <c r="AB271" s="326"/>
      <c r="AC271" s="326"/>
    </row>
    <row r="272" spans="1:29" s="325" customFormat="1" ht="10.5" customHeight="1">
      <c r="A272" s="323"/>
      <c r="B272" s="247"/>
      <c r="C272" s="324"/>
      <c r="I272" s="146"/>
      <c r="J272" s="146"/>
      <c r="K272" s="415"/>
      <c r="L272" s="146"/>
      <c r="M272" s="146"/>
      <c r="N272" s="146"/>
      <c r="O272" s="146"/>
      <c r="P272" s="415"/>
      <c r="Q272" s="146"/>
      <c r="R272" s="146"/>
      <c r="S272" s="386"/>
      <c r="T272" s="146"/>
      <c r="U272" s="146"/>
      <c r="V272" s="146"/>
      <c r="W272" s="146"/>
      <c r="X272" s="146"/>
      <c r="Y272" s="42"/>
      <c r="Z272" s="326"/>
      <c r="AA272" s="326"/>
      <c r="AB272" s="326"/>
      <c r="AC272" s="326"/>
    </row>
    <row r="273" spans="1:29" s="325" customFormat="1" ht="10.5" customHeight="1">
      <c r="A273" s="323"/>
      <c r="B273" s="247"/>
      <c r="C273" s="324"/>
      <c r="I273" s="146"/>
      <c r="J273" s="146"/>
      <c r="K273" s="415"/>
      <c r="L273" s="146"/>
      <c r="M273" s="146"/>
      <c r="N273" s="146"/>
      <c r="O273" s="146"/>
      <c r="P273" s="415"/>
      <c r="Q273" s="146"/>
      <c r="R273" s="146"/>
      <c r="S273" s="386"/>
      <c r="T273" s="146"/>
      <c r="U273" s="146"/>
      <c r="V273" s="146"/>
      <c r="W273" s="146"/>
      <c r="X273" s="146"/>
      <c r="Y273" s="42"/>
      <c r="Z273" s="326"/>
      <c r="AA273" s="326"/>
      <c r="AB273" s="326"/>
      <c r="AC273" s="326"/>
    </row>
    <row r="274" spans="1:29" s="325" customFormat="1" ht="10.5" customHeight="1">
      <c r="A274" s="323"/>
      <c r="B274" s="247"/>
      <c r="C274" s="324"/>
      <c r="I274" s="146"/>
      <c r="J274" s="146"/>
      <c r="K274" s="415"/>
      <c r="L274" s="146"/>
      <c r="M274" s="146"/>
      <c r="N274" s="146"/>
      <c r="O274" s="146"/>
      <c r="P274" s="415"/>
      <c r="Q274" s="146"/>
      <c r="R274" s="146"/>
      <c r="S274" s="386"/>
      <c r="T274" s="146"/>
      <c r="U274" s="146"/>
      <c r="V274" s="146"/>
      <c r="W274" s="146"/>
      <c r="X274" s="146"/>
      <c r="Y274" s="42"/>
      <c r="Z274" s="326"/>
      <c r="AA274" s="326"/>
      <c r="AB274" s="326"/>
      <c r="AC274" s="326"/>
    </row>
    <row r="275" spans="1:29" s="325" customFormat="1" ht="10.5" customHeight="1">
      <c r="A275" s="323"/>
      <c r="B275" s="247"/>
      <c r="C275" s="324"/>
      <c r="I275" s="146"/>
      <c r="J275" s="146"/>
      <c r="K275" s="415"/>
      <c r="L275" s="146"/>
      <c r="M275" s="146"/>
      <c r="N275" s="146"/>
      <c r="O275" s="146"/>
      <c r="P275" s="415"/>
      <c r="Q275" s="146"/>
      <c r="R275" s="146"/>
      <c r="S275" s="386"/>
      <c r="T275" s="146"/>
      <c r="U275" s="146"/>
      <c r="V275" s="146"/>
      <c r="W275" s="146"/>
      <c r="X275" s="146"/>
      <c r="Y275" s="42"/>
      <c r="Z275" s="326"/>
      <c r="AA275" s="326"/>
      <c r="AB275" s="326"/>
      <c r="AC275" s="326"/>
    </row>
    <row r="276" spans="1:29" s="325" customFormat="1" ht="10.5" customHeight="1">
      <c r="A276" s="323"/>
      <c r="B276" s="247"/>
      <c r="C276" s="324"/>
      <c r="I276" s="146"/>
      <c r="J276" s="146"/>
      <c r="K276" s="415"/>
      <c r="L276" s="146"/>
      <c r="M276" s="146"/>
      <c r="N276" s="146"/>
      <c r="O276" s="146"/>
      <c r="P276" s="415"/>
      <c r="Q276" s="146"/>
      <c r="R276" s="146"/>
      <c r="S276" s="386"/>
      <c r="T276" s="146"/>
      <c r="U276" s="146"/>
      <c r="V276" s="146"/>
      <c r="W276" s="146"/>
      <c r="X276" s="146"/>
      <c r="Y276" s="42"/>
      <c r="Z276" s="326"/>
      <c r="AA276" s="326"/>
      <c r="AB276" s="326"/>
      <c r="AC276" s="326"/>
    </row>
    <row r="277" spans="1:29" s="325" customFormat="1" ht="10.5" customHeight="1">
      <c r="A277" s="323"/>
      <c r="B277" s="247"/>
      <c r="C277" s="324"/>
      <c r="I277" s="146"/>
      <c r="J277" s="146"/>
      <c r="K277" s="415"/>
      <c r="L277" s="146"/>
      <c r="M277" s="146"/>
      <c r="N277" s="146"/>
      <c r="O277" s="146"/>
      <c r="P277" s="415"/>
      <c r="Q277" s="146"/>
      <c r="R277" s="146"/>
      <c r="S277" s="386"/>
      <c r="T277" s="146"/>
      <c r="U277" s="146"/>
      <c r="V277" s="146"/>
      <c r="W277" s="146"/>
      <c r="X277" s="146"/>
      <c r="Y277" s="42"/>
      <c r="Z277" s="326"/>
      <c r="AA277" s="326"/>
      <c r="AB277" s="326"/>
      <c r="AC277" s="326"/>
    </row>
    <row r="278" spans="1:29" s="325" customFormat="1" ht="10.5" customHeight="1">
      <c r="A278" s="323"/>
      <c r="B278" s="247"/>
      <c r="C278" s="324"/>
      <c r="I278" s="146"/>
      <c r="J278" s="146"/>
      <c r="K278" s="415"/>
      <c r="L278" s="146"/>
      <c r="M278" s="146"/>
      <c r="N278" s="146"/>
      <c r="O278" s="146"/>
      <c r="P278" s="415"/>
      <c r="Q278" s="146"/>
      <c r="R278" s="146"/>
      <c r="S278" s="386"/>
      <c r="T278" s="146"/>
      <c r="U278" s="146"/>
      <c r="V278" s="146"/>
      <c r="W278" s="146"/>
      <c r="X278" s="146"/>
      <c r="Y278" s="42"/>
      <c r="Z278" s="326"/>
      <c r="AA278" s="326"/>
      <c r="AB278" s="326"/>
      <c r="AC278" s="326"/>
    </row>
    <row r="279" spans="1:29" s="325" customFormat="1" ht="10.5" customHeight="1">
      <c r="A279" s="323"/>
      <c r="B279" s="247"/>
      <c r="C279" s="324"/>
      <c r="I279" s="146"/>
      <c r="J279" s="146"/>
      <c r="K279" s="415"/>
      <c r="L279" s="146"/>
      <c r="M279" s="146"/>
      <c r="N279" s="146"/>
      <c r="O279" s="146"/>
      <c r="P279" s="415"/>
      <c r="Q279" s="146"/>
      <c r="R279" s="146"/>
      <c r="S279" s="386"/>
      <c r="T279" s="146"/>
      <c r="U279" s="146"/>
      <c r="V279" s="146"/>
      <c r="W279" s="146"/>
      <c r="X279" s="146"/>
      <c r="Y279" s="42"/>
      <c r="Z279" s="326"/>
      <c r="AA279" s="326"/>
      <c r="AB279" s="326"/>
      <c r="AC279" s="326"/>
    </row>
    <row r="280" spans="1:29" s="325" customFormat="1" ht="10.5" customHeight="1">
      <c r="A280" s="323"/>
      <c r="B280" s="247"/>
      <c r="C280" s="324"/>
      <c r="I280" s="146"/>
      <c r="J280" s="146"/>
      <c r="K280" s="415"/>
      <c r="L280" s="146"/>
      <c r="M280" s="146"/>
      <c r="N280" s="146"/>
      <c r="O280" s="146"/>
      <c r="P280" s="415"/>
      <c r="Q280" s="146"/>
      <c r="R280" s="146"/>
      <c r="S280" s="386"/>
      <c r="T280" s="146"/>
      <c r="U280" s="146"/>
      <c r="V280" s="146"/>
      <c r="W280" s="146"/>
      <c r="X280" s="146"/>
      <c r="Y280" s="42"/>
      <c r="Z280" s="326"/>
      <c r="AA280" s="326"/>
      <c r="AB280" s="326"/>
      <c r="AC280" s="326"/>
    </row>
    <row r="281" spans="1:29" s="325" customFormat="1" ht="10.5" customHeight="1">
      <c r="A281" s="323"/>
      <c r="B281" s="247"/>
      <c r="C281" s="324"/>
      <c r="I281" s="146"/>
      <c r="J281" s="146"/>
      <c r="K281" s="415"/>
      <c r="L281" s="146"/>
      <c r="M281" s="146"/>
      <c r="N281" s="146"/>
      <c r="O281" s="146"/>
      <c r="P281" s="415"/>
      <c r="Q281" s="146"/>
      <c r="R281" s="146"/>
      <c r="S281" s="386"/>
      <c r="T281" s="146"/>
      <c r="U281" s="146"/>
      <c r="V281" s="146"/>
      <c r="W281" s="146"/>
      <c r="X281" s="146"/>
      <c r="Y281" s="42"/>
      <c r="Z281" s="326"/>
      <c r="AA281" s="326"/>
      <c r="AB281" s="326"/>
      <c r="AC281" s="326"/>
    </row>
    <row r="282" spans="1:29" s="325" customFormat="1" ht="10.5" customHeight="1">
      <c r="A282" s="323"/>
      <c r="B282" s="247"/>
      <c r="C282" s="324"/>
      <c r="I282" s="146"/>
      <c r="J282" s="146"/>
      <c r="K282" s="415"/>
      <c r="L282" s="146"/>
      <c r="M282" s="146"/>
      <c r="N282" s="146"/>
      <c r="O282" s="146"/>
      <c r="P282" s="415"/>
      <c r="Q282" s="146"/>
      <c r="R282" s="146"/>
      <c r="S282" s="386"/>
      <c r="T282" s="146"/>
      <c r="U282" s="146"/>
      <c r="V282" s="146"/>
      <c r="W282" s="146"/>
      <c r="X282" s="146"/>
      <c r="Y282" s="42"/>
      <c r="Z282" s="326"/>
      <c r="AA282" s="326"/>
      <c r="AB282" s="326"/>
      <c r="AC282" s="326"/>
    </row>
    <row r="283" spans="1:29" s="325" customFormat="1" ht="10.5" customHeight="1">
      <c r="A283" s="323"/>
      <c r="B283" s="247"/>
      <c r="C283" s="324"/>
      <c r="I283" s="146"/>
      <c r="J283" s="146"/>
      <c r="K283" s="415"/>
      <c r="L283" s="146"/>
      <c r="M283" s="146"/>
      <c r="N283" s="146"/>
      <c r="O283" s="146"/>
      <c r="P283" s="415"/>
      <c r="Q283" s="146"/>
      <c r="R283" s="146"/>
      <c r="S283" s="386"/>
      <c r="T283" s="146"/>
      <c r="U283" s="146"/>
      <c r="V283" s="146"/>
      <c r="W283" s="146"/>
      <c r="X283" s="146"/>
      <c r="Y283" s="42"/>
      <c r="Z283" s="326"/>
      <c r="AA283" s="326"/>
      <c r="AB283" s="326"/>
      <c r="AC283" s="326"/>
    </row>
    <row r="284" spans="1:29" s="325" customFormat="1" ht="10.5" customHeight="1">
      <c r="A284" s="323"/>
      <c r="B284" s="247"/>
      <c r="C284" s="324"/>
      <c r="I284" s="146"/>
      <c r="J284" s="146"/>
      <c r="K284" s="415"/>
      <c r="L284" s="146"/>
      <c r="M284" s="146"/>
      <c r="N284" s="146"/>
      <c r="O284" s="146"/>
      <c r="P284" s="415"/>
      <c r="Q284" s="146"/>
      <c r="R284" s="146"/>
      <c r="S284" s="386"/>
      <c r="T284" s="146"/>
      <c r="U284" s="146"/>
      <c r="V284" s="146"/>
      <c r="W284" s="146"/>
      <c r="X284" s="146"/>
      <c r="Y284" s="42"/>
      <c r="Z284" s="326"/>
      <c r="AA284" s="326"/>
      <c r="AB284" s="326"/>
      <c r="AC284" s="326"/>
    </row>
    <row r="285" spans="1:29" s="325" customFormat="1" ht="10.5" customHeight="1">
      <c r="A285" s="323"/>
      <c r="B285" s="247"/>
      <c r="C285" s="324"/>
      <c r="I285" s="146"/>
      <c r="J285" s="146"/>
      <c r="K285" s="415"/>
      <c r="L285" s="146"/>
      <c r="M285" s="146"/>
      <c r="N285" s="146"/>
      <c r="O285" s="146"/>
      <c r="P285" s="415"/>
      <c r="Q285" s="146"/>
      <c r="R285" s="146"/>
      <c r="S285" s="386"/>
      <c r="T285" s="146"/>
      <c r="U285" s="146"/>
      <c r="V285" s="146"/>
      <c r="W285" s="146"/>
      <c r="X285" s="146"/>
      <c r="Y285" s="42"/>
      <c r="Z285" s="326"/>
      <c r="AA285" s="326"/>
      <c r="AB285" s="326"/>
      <c r="AC285" s="326"/>
    </row>
    <row r="286" spans="1:29" s="325" customFormat="1" ht="10.5" customHeight="1">
      <c r="A286" s="323"/>
      <c r="B286" s="247"/>
      <c r="C286" s="324"/>
      <c r="I286" s="146"/>
      <c r="J286" s="146"/>
      <c r="K286" s="415"/>
      <c r="L286" s="146"/>
      <c r="M286" s="146"/>
      <c r="N286" s="146"/>
      <c r="O286" s="146"/>
      <c r="P286" s="415"/>
      <c r="Q286" s="146"/>
      <c r="R286" s="146"/>
      <c r="S286" s="386"/>
      <c r="T286" s="146"/>
      <c r="U286" s="146"/>
      <c r="V286" s="146"/>
      <c r="W286" s="146"/>
      <c r="X286" s="146"/>
      <c r="Y286" s="42"/>
      <c r="Z286" s="326"/>
      <c r="AA286" s="326"/>
      <c r="AB286" s="326"/>
      <c r="AC286" s="326"/>
    </row>
    <row r="287" spans="1:29" s="325" customFormat="1" ht="10.5" customHeight="1">
      <c r="A287" s="323"/>
      <c r="B287" s="247"/>
      <c r="C287" s="324"/>
      <c r="I287" s="146"/>
      <c r="J287" s="146"/>
      <c r="K287" s="415"/>
      <c r="L287" s="146"/>
      <c r="M287" s="146"/>
      <c r="N287" s="146"/>
      <c r="O287" s="146"/>
      <c r="P287" s="415"/>
      <c r="Q287" s="146"/>
      <c r="R287" s="146"/>
      <c r="S287" s="386"/>
      <c r="T287" s="146"/>
      <c r="U287" s="146"/>
      <c r="V287" s="146"/>
      <c r="W287" s="146"/>
      <c r="X287" s="146"/>
      <c r="Y287" s="42"/>
      <c r="Z287" s="326"/>
      <c r="AA287" s="326"/>
      <c r="AB287" s="326"/>
      <c r="AC287" s="326"/>
    </row>
    <row r="288" spans="1:29" s="325" customFormat="1" ht="10.5" customHeight="1">
      <c r="A288" s="323"/>
      <c r="B288" s="247"/>
      <c r="C288" s="324"/>
      <c r="I288" s="146"/>
      <c r="J288" s="146"/>
      <c r="K288" s="415"/>
      <c r="L288" s="146"/>
      <c r="M288" s="146"/>
      <c r="N288" s="146"/>
      <c r="O288" s="146"/>
      <c r="P288" s="415"/>
      <c r="Q288" s="146"/>
      <c r="R288" s="146"/>
      <c r="S288" s="386"/>
      <c r="T288" s="146"/>
      <c r="U288" s="146"/>
      <c r="V288" s="146"/>
      <c r="W288" s="146"/>
      <c r="X288" s="146"/>
      <c r="Y288" s="42"/>
      <c r="Z288" s="326"/>
      <c r="AA288" s="326"/>
      <c r="AB288" s="326"/>
      <c r="AC288" s="326"/>
    </row>
    <row r="289" spans="1:29" s="325" customFormat="1" ht="10.5" customHeight="1">
      <c r="A289" s="323"/>
      <c r="B289" s="247"/>
      <c r="C289" s="324"/>
      <c r="I289" s="146"/>
      <c r="J289" s="146"/>
      <c r="K289" s="415"/>
      <c r="L289" s="146"/>
      <c r="M289" s="146"/>
      <c r="N289" s="146"/>
      <c r="O289" s="146"/>
      <c r="P289" s="415"/>
      <c r="Q289" s="146"/>
      <c r="R289" s="146"/>
      <c r="S289" s="386"/>
      <c r="T289" s="146"/>
      <c r="U289" s="146"/>
      <c r="V289" s="146"/>
      <c r="W289" s="146"/>
      <c r="X289" s="146"/>
      <c r="Y289" s="42"/>
      <c r="Z289" s="326"/>
      <c r="AA289" s="326"/>
      <c r="AB289" s="326"/>
      <c r="AC289" s="326"/>
    </row>
    <row r="290" spans="1:29" s="325" customFormat="1" ht="10.5" customHeight="1">
      <c r="A290" s="323"/>
      <c r="B290" s="247"/>
      <c r="C290" s="324"/>
      <c r="I290" s="146"/>
      <c r="J290" s="146"/>
      <c r="K290" s="415"/>
      <c r="L290" s="146"/>
      <c r="M290" s="146"/>
      <c r="N290" s="146"/>
      <c r="O290" s="146"/>
      <c r="P290" s="415"/>
      <c r="Q290" s="146"/>
      <c r="R290" s="146"/>
      <c r="S290" s="386"/>
      <c r="T290" s="146"/>
      <c r="U290" s="146"/>
      <c r="V290" s="146"/>
      <c r="W290" s="146"/>
      <c r="X290" s="146"/>
      <c r="Y290" s="42"/>
      <c r="Z290" s="326"/>
      <c r="AA290" s="326"/>
      <c r="AB290" s="326"/>
      <c r="AC290" s="326"/>
    </row>
    <row r="291" spans="1:29" s="325" customFormat="1" ht="10.5" customHeight="1">
      <c r="A291" s="323"/>
      <c r="B291" s="247"/>
      <c r="C291" s="324"/>
      <c r="I291" s="146"/>
      <c r="J291" s="146"/>
      <c r="K291" s="415"/>
      <c r="L291" s="146"/>
      <c r="M291" s="146"/>
      <c r="N291" s="146"/>
      <c r="O291" s="146"/>
      <c r="P291" s="415"/>
      <c r="Q291" s="146"/>
      <c r="R291" s="146"/>
      <c r="S291" s="386"/>
      <c r="T291" s="146"/>
      <c r="U291" s="146"/>
      <c r="V291" s="146"/>
      <c r="W291" s="146"/>
      <c r="X291" s="146"/>
      <c r="Y291" s="42"/>
      <c r="Z291" s="326"/>
      <c r="AA291" s="326"/>
      <c r="AB291" s="326"/>
      <c r="AC291" s="326"/>
    </row>
    <row r="292" spans="1:29" s="325" customFormat="1" ht="10.5" customHeight="1">
      <c r="A292" s="323"/>
      <c r="B292" s="247"/>
      <c r="C292" s="324"/>
      <c r="I292" s="146"/>
      <c r="J292" s="146"/>
      <c r="K292" s="415"/>
      <c r="L292" s="146"/>
      <c r="M292" s="146"/>
      <c r="N292" s="146"/>
      <c r="O292" s="146"/>
      <c r="P292" s="415"/>
      <c r="Q292" s="146"/>
      <c r="R292" s="146"/>
      <c r="S292" s="386"/>
      <c r="T292" s="146"/>
      <c r="U292" s="146"/>
      <c r="V292" s="146"/>
      <c r="W292" s="146"/>
      <c r="X292" s="146"/>
      <c r="Y292" s="42"/>
      <c r="Z292" s="326"/>
      <c r="AA292" s="326"/>
      <c r="AB292" s="326"/>
      <c r="AC292" s="326"/>
    </row>
    <row r="293" spans="1:29" s="325" customFormat="1" ht="10.5" customHeight="1">
      <c r="A293" s="323"/>
      <c r="B293" s="247"/>
      <c r="C293" s="324"/>
      <c r="I293" s="146"/>
      <c r="J293" s="146"/>
      <c r="K293" s="415"/>
      <c r="L293" s="146"/>
      <c r="M293" s="146"/>
      <c r="N293" s="146"/>
      <c r="O293" s="146"/>
      <c r="P293" s="415"/>
      <c r="Q293" s="146"/>
      <c r="R293" s="146"/>
      <c r="S293" s="386"/>
      <c r="T293" s="146"/>
      <c r="U293" s="146"/>
      <c r="V293" s="146"/>
      <c r="W293" s="146"/>
      <c r="X293" s="146"/>
      <c r="Y293" s="42"/>
      <c r="Z293" s="326"/>
      <c r="AA293" s="326"/>
      <c r="AB293" s="326"/>
      <c r="AC293" s="326"/>
    </row>
    <row r="294" spans="1:29" s="325" customFormat="1" ht="10.5" customHeight="1">
      <c r="A294" s="323"/>
      <c r="B294" s="247"/>
      <c r="C294" s="324"/>
      <c r="I294" s="146"/>
      <c r="J294" s="146"/>
      <c r="K294" s="415"/>
      <c r="L294" s="146"/>
      <c r="M294" s="146"/>
      <c r="N294" s="146"/>
      <c r="O294" s="146"/>
      <c r="P294" s="415"/>
      <c r="Q294" s="146"/>
      <c r="R294" s="146"/>
      <c r="S294" s="386"/>
      <c r="T294" s="146"/>
      <c r="U294" s="146"/>
      <c r="V294" s="146"/>
      <c r="W294" s="146"/>
      <c r="X294" s="146"/>
      <c r="Y294" s="42"/>
      <c r="Z294" s="326"/>
      <c r="AA294" s="326"/>
      <c r="AB294" s="326"/>
      <c r="AC294" s="326"/>
    </row>
    <row r="295" spans="1:29" s="325" customFormat="1" ht="10.5" customHeight="1">
      <c r="A295" s="323"/>
      <c r="B295" s="247"/>
      <c r="C295" s="324"/>
      <c r="I295" s="146"/>
      <c r="J295" s="146"/>
      <c r="K295" s="415"/>
      <c r="L295" s="146"/>
      <c r="M295" s="146"/>
      <c r="N295" s="146"/>
      <c r="O295" s="146"/>
      <c r="P295" s="415"/>
      <c r="Q295" s="146"/>
      <c r="R295" s="146"/>
      <c r="S295" s="386"/>
      <c r="T295" s="146"/>
      <c r="U295" s="146"/>
      <c r="V295" s="146"/>
      <c r="W295" s="146"/>
      <c r="X295" s="146"/>
      <c r="Y295" s="42"/>
      <c r="Z295" s="326"/>
      <c r="AA295" s="326"/>
      <c r="AB295" s="326"/>
      <c r="AC295" s="326"/>
    </row>
    <row r="296" spans="1:29" s="325" customFormat="1" ht="10.5" customHeight="1">
      <c r="A296" s="323"/>
      <c r="B296" s="247"/>
      <c r="C296" s="324"/>
      <c r="I296" s="146"/>
      <c r="J296" s="146"/>
      <c r="K296" s="415"/>
      <c r="L296" s="146"/>
      <c r="M296" s="146"/>
      <c r="N296" s="146"/>
      <c r="O296" s="146"/>
      <c r="P296" s="415"/>
      <c r="Q296" s="146"/>
      <c r="R296" s="146"/>
      <c r="S296" s="386"/>
      <c r="T296" s="146"/>
      <c r="U296" s="146"/>
      <c r="V296" s="146"/>
      <c r="W296" s="146"/>
      <c r="X296" s="146"/>
      <c r="Y296" s="42"/>
      <c r="Z296" s="326"/>
      <c r="AA296" s="326"/>
      <c r="AB296" s="326"/>
      <c r="AC296" s="326"/>
    </row>
    <row r="297" spans="1:29" s="325" customFormat="1" ht="10.5" customHeight="1">
      <c r="A297" s="323"/>
      <c r="B297" s="247"/>
      <c r="C297" s="324"/>
      <c r="I297" s="146"/>
      <c r="J297" s="146"/>
      <c r="K297" s="415"/>
      <c r="L297" s="146"/>
      <c r="M297" s="146"/>
      <c r="N297" s="146"/>
      <c r="O297" s="146"/>
      <c r="P297" s="415"/>
      <c r="Q297" s="146"/>
      <c r="R297" s="146"/>
      <c r="S297" s="386"/>
      <c r="T297" s="146"/>
      <c r="U297" s="146"/>
      <c r="V297" s="146"/>
      <c r="W297" s="146"/>
      <c r="X297" s="146"/>
      <c r="Y297" s="42"/>
      <c r="Z297" s="326"/>
      <c r="AA297" s="326"/>
      <c r="AB297" s="326"/>
      <c r="AC297" s="326"/>
    </row>
    <row r="298" spans="1:29" s="325" customFormat="1" ht="10.5" customHeight="1">
      <c r="A298" s="323"/>
      <c r="B298" s="247"/>
      <c r="C298" s="324"/>
      <c r="I298" s="146"/>
      <c r="J298" s="146"/>
      <c r="K298" s="415"/>
      <c r="L298" s="146"/>
      <c r="M298" s="146"/>
      <c r="N298" s="146"/>
      <c r="O298" s="146"/>
      <c r="P298" s="415"/>
      <c r="Q298" s="146"/>
      <c r="R298" s="146"/>
      <c r="S298" s="386"/>
      <c r="T298" s="146"/>
      <c r="U298" s="146"/>
      <c r="V298" s="146"/>
      <c r="W298" s="146"/>
      <c r="X298" s="146"/>
      <c r="Y298" s="42"/>
      <c r="Z298" s="326"/>
      <c r="AA298" s="326"/>
      <c r="AB298" s="326"/>
      <c r="AC298" s="326"/>
    </row>
    <row r="299" spans="1:29" s="325" customFormat="1" ht="10.5" customHeight="1">
      <c r="A299" s="323"/>
      <c r="B299" s="247"/>
      <c r="C299" s="324"/>
      <c r="I299" s="146"/>
      <c r="J299" s="146"/>
      <c r="K299" s="415"/>
      <c r="L299" s="146"/>
      <c r="M299" s="146"/>
      <c r="N299" s="146"/>
      <c r="O299" s="146"/>
      <c r="P299" s="415"/>
      <c r="Q299" s="146"/>
      <c r="R299" s="146"/>
      <c r="S299" s="386"/>
      <c r="T299" s="146"/>
      <c r="U299" s="146"/>
      <c r="V299" s="146"/>
      <c r="W299" s="146"/>
      <c r="X299" s="146"/>
      <c r="Y299" s="42"/>
      <c r="Z299" s="326"/>
      <c r="AA299" s="326"/>
      <c r="AB299" s="326"/>
      <c r="AC299" s="326"/>
    </row>
    <row r="303" spans="1:29" ht="10.5" customHeight="1">
      <c r="A303" s="33"/>
      <c r="B303" s="33"/>
      <c r="C303" s="33"/>
      <c r="I303" s="33"/>
      <c r="J303" s="33"/>
      <c r="L303" s="33"/>
      <c r="M303" s="33"/>
      <c r="N303" s="33"/>
      <c r="O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</row>
    <row r="304" spans="1:29" ht="10.5" customHeight="1">
      <c r="A304" s="33"/>
      <c r="B304" s="33"/>
      <c r="C304" s="33"/>
      <c r="I304" s="33"/>
      <c r="J304" s="33"/>
      <c r="L304" s="33"/>
      <c r="M304" s="33"/>
      <c r="N304" s="33"/>
      <c r="O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</row>
    <row r="305" spans="1:29" ht="10.5" customHeight="1">
      <c r="A305" s="33"/>
      <c r="B305" s="33"/>
      <c r="C305" s="33"/>
      <c r="I305" s="33"/>
      <c r="J305" s="33"/>
      <c r="L305" s="33"/>
      <c r="M305" s="33"/>
      <c r="N305" s="33"/>
      <c r="O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</row>
    <row r="306" spans="1:29" ht="10.5" customHeight="1">
      <c r="A306" s="33"/>
      <c r="B306" s="33"/>
      <c r="C306" s="33"/>
      <c r="I306" s="33"/>
      <c r="J306" s="33"/>
      <c r="L306" s="33"/>
      <c r="M306" s="33"/>
      <c r="N306" s="33"/>
      <c r="O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</row>
    <row r="307" spans="1:29" ht="10.5" customHeight="1">
      <c r="A307" s="33"/>
      <c r="B307" s="33"/>
      <c r="C307" s="33"/>
      <c r="I307" s="33"/>
      <c r="J307" s="33"/>
      <c r="L307" s="33"/>
      <c r="M307" s="33"/>
      <c r="N307" s="33"/>
      <c r="O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</row>
    <row r="308" spans="1:29" ht="10.5" customHeight="1">
      <c r="A308" s="33"/>
      <c r="B308" s="33"/>
      <c r="C308" s="33"/>
      <c r="I308" s="33"/>
      <c r="J308" s="33"/>
      <c r="L308" s="33"/>
      <c r="M308" s="33"/>
      <c r="N308" s="33"/>
      <c r="O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</row>
    <row r="309" spans="1:29" ht="10.5" customHeight="1">
      <c r="A309" s="33"/>
      <c r="B309" s="33"/>
      <c r="C309" s="33"/>
      <c r="I309" s="33"/>
      <c r="J309" s="33"/>
      <c r="L309" s="33"/>
      <c r="M309" s="33"/>
      <c r="N309" s="33"/>
      <c r="O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</row>
    <row r="310" spans="1:29" ht="10.5" customHeight="1">
      <c r="A310" s="33"/>
      <c r="B310" s="33"/>
      <c r="C310" s="33"/>
      <c r="I310" s="33"/>
      <c r="J310" s="33"/>
      <c r="L310" s="33"/>
      <c r="M310" s="33"/>
      <c r="N310" s="33"/>
      <c r="O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</row>
    <row r="311" spans="1:29" ht="10.5" customHeight="1">
      <c r="A311" s="33"/>
      <c r="B311" s="33"/>
      <c r="C311" s="33"/>
      <c r="I311" s="33"/>
      <c r="J311" s="33"/>
      <c r="L311" s="33"/>
      <c r="M311" s="33"/>
      <c r="N311" s="33"/>
      <c r="O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</row>
    <row r="312" spans="1:29" ht="10.5" customHeight="1">
      <c r="A312" s="33"/>
      <c r="B312" s="33"/>
      <c r="C312" s="33"/>
      <c r="I312" s="33"/>
      <c r="J312" s="33"/>
      <c r="L312" s="33"/>
      <c r="M312" s="33"/>
      <c r="N312" s="33"/>
      <c r="O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</row>
    <row r="313" spans="1:29" ht="10.5" customHeight="1">
      <c r="A313" s="33"/>
      <c r="B313" s="33"/>
      <c r="C313" s="33"/>
      <c r="I313" s="33"/>
      <c r="J313" s="33"/>
      <c r="L313" s="33"/>
      <c r="M313" s="33"/>
      <c r="N313" s="33"/>
      <c r="O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</row>
  </sheetData>
  <sheetProtection password="FA9C" sheet="1" objects="1" scenarios="1" formatColumns="0" formatRows="0"/>
  <dataConsolidate/>
  <mergeCells count="14">
    <mergeCell ref="A33:A37"/>
    <mergeCell ref="A6:A11"/>
    <mergeCell ref="D21:F21"/>
    <mergeCell ref="H24:H26"/>
    <mergeCell ref="E143:G143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textLength" operator="lessThanOrEqual" allowBlank="1" showInputMessage="1" showErrorMessage="1" errorTitle="Ошибка" error="Допускается ввод не более 900 символов!" sqref="G141 G33 F8 G37 F40">
      <formula1>900</formula1>
    </dataValidation>
    <dataValidation type="decimal" allowBlank="1" showErrorMessage="1" errorTitle="Ошибка" error="Допускается ввод только действительных чисел!" sqref="G136:G137 G108 G122 G73:G77 G100:G105 G17 G93 G79 G81:G91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38:G140 G78">
      <formula1>900</formula1>
    </dataValidation>
    <dataValidation type="decimal" allowBlank="1" showErrorMessage="1" errorTitle="Ошибка" error="Допускается ввод только неотрицательных чисел!" sqref="G29 G64 G66 G72 G2 G34:G36 G45:G62 G31 G8:G10 G4 G13 G94:G99 G15 G40:G42 G110:G120 G124:G134 G6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 E68">
      <formula1>900</formula1>
    </dataValidation>
    <dataValidation type="decimal" allowBlank="1" showErrorMessage="1" errorTitle="Ошибка" error="Допускается ввод только действительных чисел!" sqref="G70:G71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G63 G65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110:E120 E81:E91 E124:E13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 G43">
      <formula1>kind_of_purchase_method</formula1>
    </dataValidation>
  </dataValidations>
  <printOptions horizontalCentered="1" verticalCentered="1"/>
  <pageMargins left="0" right="0" top="0" bottom="0" header="0" footer="0.78740157480314965"/>
  <pageSetup paperSize="9" scale="52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566" hidden="1" customWidth="1"/>
    <col min="2" max="2" width="9.140625" style="564" hidden="1" customWidth="1"/>
    <col min="3" max="3" width="3.7109375" style="47" customWidth="1"/>
    <col min="4" max="4" width="9.7109375" style="564" customWidth="1"/>
    <col min="5" max="5" width="37.7109375" style="564" customWidth="1"/>
    <col min="6" max="6" width="66.85546875" style="564" customWidth="1"/>
    <col min="7" max="7" width="116" style="564" customWidth="1"/>
    <col min="8" max="8" width="93.42578125" style="568" customWidth="1"/>
    <col min="9" max="17" width="10.5703125" style="564"/>
    <col min="18" max="18" width="10.5703125" style="196"/>
    <col min="19" max="16384" width="10.5703125" style="564"/>
  </cols>
  <sheetData>
    <row r="1" spans="1:21" s="568" customFormat="1" ht="15" hidden="1" customHeight="1">
      <c r="C1" s="184"/>
      <c r="G1" s="568">
        <v>4</v>
      </c>
      <c r="R1" s="197"/>
    </row>
    <row r="2" spans="1:21" s="568" customFormat="1" ht="15" hidden="1" customHeight="1">
      <c r="C2" s="184"/>
      <c r="R2" s="197"/>
    </row>
    <row r="3" spans="1:21" s="568" customFormat="1" ht="15" hidden="1" customHeight="1">
      <c r="C3" s="184"/>
      <c r="R3" s="197"/>
    </row>
    <row r="4" spans="1:21" ht="11.25" customHeight="1">
      <c r="C4" s="78"/>
      <c r="D4" s="407"/>
      <c r="E4" s="407"/>
      <c r="F4" s="407"/>
      <c r="G4" s="407"/>
    </row>
    <row r="5" spans="1:21" ht="22.5" customHeight="1">
      <c r="C5" s="78"/>
      <c r="D5" s="709" t="s">
        <v>215</v>
      </c>
      <c r="E5" s="709"/>
      <c r="F5" s="709"/>
      <c r="G5" s="709"/>
      <c r="H5" s="186"/>
    </row>
    <row r="6" spans="1:21" s="325" customFormat="1" ht="0.95" customHeight="1">
      <c r="A6" s="326"/>
      <c r="C6" s="641"/>
      <c r="D6" s="710"/>
      <c r="E6" s="710"/>
      <c r="F6" s="710"/>
      <c r="G6" s="710"/>
      <c r="H6" s="459"/>
    </row>
    <row r="7" spans="1:21" s="644" customFormat="1">
      <c r="D7" s="283"/>
      <c r="E7" s="251"/>
      <c r="F7" s="251"/>
      <c r="G7" s="251"/>
      <c r="U7" s="203"/>
    </row>
    <row r="8" spans="1:21" s="63" customFormat="1" hidden="1">
      <c r="C8" s="118">
        <v>22</v>
      </c>
      <c r="D8" s="711" t="s">
        <v>211</v>
      </c>
      <c r="E8" s="712"/>
      <c r="F8" s="712"/>
      <c r="G8" s="713"/>
      <c r="U8" s="208"/>
    </row>
    <row r="9" spans="1:21" ht="11.25" hidden="1" customHeight="1">
      <c r="D9" s="714" t="s">
        <v>200</v>
      </c>
      <c r="E9" s="714"/>
      <c r="F9" s="714"/>
      <c r="G9" s="715" t="s">
        <v>201</v>
      </c>
    </row>
    <row r="10" spans="1:21" ht="11.25" hidden="1" customHeight="1">
      <c r="A10" s="566" t="s">
        <v>427</v>
      </c>
      <c r="D10" s="650" t="s">
        <v>23</v>
      </c>
      <c r="E10" s="263"/>
      <c r="F10" s="264" t="s">
        <v>195</v>
      </c>
      <c r="G10" s="716"/>
    </row>
    <row r="11" spans="1:21" ht="12" hidden="1" customHeight="1">
      <c r="D11" s="281" t="s">
        <v>24</v>
      </c>
      <c r="E11" s="265">
        <v>2</v>
      </c>
      <c r="F11" s="266">
        <v>3</v>
      </c>
      <c r="G11" s="267">
        <v>4</v>
      </c>
    </row>
    <row r="12" spans="1:21" hidden="1">
      <c r="D12" s="651">
        <v>1</v>
      </c>
      <c r="E12" s="269" t="s">
        <v>216</v>
      </c>
      <c r="F12" s="285" t="str">
        <f>IF(form_up_date="","",form_up_date)</f>
        <v>20.04.2021</v>
      </c>
      <c r="G12" s="287" t="s">
        <v>217</v>
      </c>
    </row>
    <row r="13" spans="1:21" ht="45" hidden="1">
      <c r="D13" s="651" t="s">
        <v>228</v>
      </c>
      <c r="E13" s="269" t="s">
        <v>218</v>
      </c>
      <c r="F13" s="285" t="s">
        <v>1704</v>
      </c>
      <c r="G13" s="270" t="s">
        <v>289</v>
      </c>
    </row>
    <row r="14" spans="1:21" ht="22.5" hidden="1">
      <c r="D14" s="651" t="s">
        <v>229</v>
      </c>
      <c r="E14" s="269" t="s">
        <v>219</v>
      </c>
      <c r="F14" s="285" t="s">
        <v>1701</v>
      </c>
      <c r="G14" s="287" t="s">
        <v>220</v>
      </c>
    </row>
    <row r="15" spans="1:21" ht="22.5" hidden="1">
      <c r="D15" s="651" t="s">
        <v>230</v>
      </c>
      <c r="E15" s="269" t="s">
        <v>221</v>
      </c>
      <c r="F15" s="286" t="s">
        <v>222</v>
      </c>
      <c r="G15" s="270"/>
    </row>
    <row r="16" spans="1:21" hidden="1">
      <c r="D16" s="268" t="str">
        <f>D15&amp;".1"</f>
        <v>4.1.1</v>
      </c>
      <c r="E16" s="271" t="s">
        <v>3</v>
      </c>
      <c r="F16" s="285" t="str">
        <f>IF(region_name="","",region_name)</f>
        <v>Ханты-Мансийский автономный округ</v>
      </c>
      <c r="G16" s="287" t="s">
        <v>223</v>
      </c>
    </row>
    <row r="17" spans="4:7" ht="22.5" hidden="1">
      <c r="D17" s="651" t="s">
        <v>231</v>
      </c>
      <c r="E17" s="272" t="s">
        <v>224</v>
      </c>
      <c r="F17" s="285" t="s">
        <v>1667</v>
      </c>
      <c r="G17" s="288" t="s">
        <v>225</v>
      </c>
    </row>
    <row r="18" spans="4:7" ht="56.25" hidden="1">
      <c r="D18" s="651" t="s">
        <v>232</v>
      </c>
      <c r="E18" s="273" t="s">
        <v>226</v>
      </c>
      <c r="F18" s="285" t="s">
        <v>1705</v>
      </c>
      <c r="G18" s="280" t="s">
        <v>288</v>
      </c>
    </row>
    <row r="19" spans="4:7" hidden="1">
      <c r="D19" s="274"/>
      <c r="E19" s="275"/>
      <c r="F19" s="276"/>
      <c r="G19" s="277"/>
    </row>
    <row r="20" spans="4:7">
      <c r="D20" s="278"/>
      <c r="E20" s="708" t="s">
        <v>227</v>
      </c>
      <c r="F20" s="708"/>
      <c r="G20" s="279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327" hidden="1" customWidth="1"/>
    <col min="2" max="2" width="17" style="42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16" customWidth="1"/>
    <col min="23" max="23" width="10.5703125" style="328" customWidth="1"/>
    <col min="24" max="27" width="10.5703125" style="42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79"/>
      <c r="D4" s="79"/>
      <c r="E4" s="79"/>
      <c r="F4" s="79"/>
      <c r="G4" s="79"/>
      <c r="H4" s="79"/>
      <c r="I4" s="79"/>
      <c r="J4" s="79"/>
      <c r="K4" s="80"/>
      <c r="L4" s="80"/>
      <c r="M4" s="80"/>
    </row>
    <row r="5" spans="1:83" ht="26.1" customHeight="1">
      <c r="C5" s="79"/>
      <c r="D5" s="730" t="s">
        <v>655</v>
      </c>
      <c r="E5" s="731"/>
      <c r="F5" s="731"/>
      <c r="G5" s="731"/>
      <c r="H5" s="731"/>
      <c r="I5" s="731"/>
      <c r="J5" s="731"/>
      <c r="K5" s="732"/>
      <c r="L5" s="329"/>
      <c r="M5" s="329"/>
    </row>
    <row r="6" spans="1:83" ht="3" customHeight="1">
      <c r="C6" s="79"/>
      <c r="D6" s="79"/>
      <c r="E6" s="79"/>
      <c r="F6" s="79"/>
      <c r="G6" s="313"/>
      <c r="H6" s="313"/>
      <c r="I6" s="313"/>
      <c r="J6" s="313"/>
      <c r="K6" s="330"/>
      <c r="L6" s="330"/>
      <c r="M6" s="330"/>
    </row>
    <row r="7" spans="1:83" ht="18.75">
      <c r="D7" s="679" t="s">
        <v>200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 t="s">
        <v>201</v>
      </c>
      <c r="T7" s="389"/>
    </row>
    <row r="8" spans="1:83" ht="46.5" customHeight="1">
      <c r="D8" s="408" t="s">
        <v>23</v>
      </c>
      <c r="E8" s="679" t="s">
        <v>23</v>
      </c>
      <c r="F8" s="679"/>
      <c r="G8" s="408" t="s">
        <v>214</v>
      </c>
      <c r="H8" s="679" t="s">
        <v>23</v>
      </c>
      <c r="I8" s="679"/>
      <c r="J8" s="408" t="s">
        <v>302</v>
      </c>
      <c r="K8" s="408" t="s">
        <v>326</v>
      </c>
      <c r="L8" s="679" t="s">
        <v>23</v>
      </c>
      <c r="M8" s="679"/>
      <c r="N8" s="408" t="s">
        <v>327</v>
      </c>
      <c r="O8" s="408" t="s">
        <v>328</v>
      </c>
      <c r="P8" s="408" t="s">
        <v>329</v>
      </c>
      <c r="Q8" s="408" t="s">
        <v>428</v>
      </c>
      <c r="R8" s="408" t="s">
        <v>330</v>
      </c>
      <c r="S8" s="679"/>
      <c r="T8" s="389"/>
    </row>
    <row r="9" spans="1:83" ht="10.5" customHeight="1">
      <c r="D9" s="81" t="s">
        <v>24</v>
      </c>
      <c r="E9" s="81"/>
      <c r="F9" s="81" t="s">
        <v>0</v>
      </c>
      <c r="G9" s="81" t="s">
        <v>1</v>
      </c>
      <c r="H9" s="81"/>
      <c r="I9" s="81" t="s">
        <v>2</v>
      </c>
      <c r="J9" s="81" t="s">
        <v>11</v>
      </c>
      <c r="K9" s="81" t="s">
        <v>12</v>
      </c>
      <c r="L9" s="81"/>
      <c r="M9" s="81" t="s">
        <v>27</v>
      </c>
      <c r="N9" s="81" t="s">
        <v>28</v>
      </c>
      <c r="O9" s="81" t="s">
        <v>317</v>
      </c>
      <c r="P9" s="81" t="s">
        <v>318</v>
      </c>
      <c r="Q9" s="81" t="s">
        <v>319</v>
      </c>
      <c r="R9" s="81" t="s">
        <v>320</v>
      </c>
      <c r="S9" s="81" t="s">
        <v>321</v>
      </c>
      <c r="T9" s="389"/>
    </row>
    <row r="10" spans="1:83" s="79" customFormat="1" ht="18.75" hidden="1">
      <c r="A10" s="332"/>
      <c r="B10" s="14"/>
      <c r="D10" s="278"/>
      <c r="E10" s="278"/>
      <c r="F10" s="278"/>
      <c r="Q10" s="333"/>
      <c r="R10" s="334"/>
      <c r="T10" s="390"/>
      <c r="U10" s="478"/>
      <c r="V10" s="478"/>
      <c r="W10" s="335"/>
      <c r="X10" s="14"/>
      <c r="Y10" s="14"/>
      <c r="Z10" s="14"/>
      <c r="AA10" s="14"/>
    </row>
    <row r="11" spans="1:83" s="325" customFormat="1" ht="18.75" hidden="1">
      <c r="A11" s="336"/>
      <c r="B11" s="326"/>
      <c r="D11" s="337" t="s">
        <v>213</v>
      </c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T11" s="389"/>
      <c r="U11" s="416"/>
      <c r="V11" s="416"/>
      <c r="W11" s="339"/>
      <c r="X11" s="326"/>
      <c r="Y11" s="326"/>
      <c r="Z11" s="326"/>
      <c r="AA11" s="326"/>
    </row>
    <row r="12" spans="1:83" s="63" customFormat="1" ht="101.25" hidden="1" customHeight="1">
      <c r="A12" s="460">
        <v>22</v>
      </c>
      <c r="B12" s="393"/>
      <c r="C12" s="393"/>
      <c r="D12" s="734" t="s">
        <v>24</v>
      </c>
      <c r="E12" s="735" t="s">
        <v>1703</v>
      </c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7"/>
      <c r="S12" s="665"/>
      <c r="T12" s="403"/>
      <c r="U12" s="403"/>
      <c r="V12" s="403"/>
      <c r="W12" s="402"/>
      <c r="X12" s="402"/>
      <c r="Y12" s="402"/>
      <c r="Z12" s="402"/>
      <c r="AA12" s="397"/>
      <c r="AB12" s="398"/>
      <c r="AC12" s="738"/>
      <c r="AD12" s="399"/>
      <c r="AE12" s="400" t="s">
        <v>122</v>
      </c>
      <c r="AF12" s="400"/>
      <c r="AG12" s="401" t="s">
        <v>421</v>
      </c>
      <c r="AH12" s="404">
        <v>3</v>
      </c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403"/>
      <c r="BA12" s="403"/>
      <c r="BB12" s="403"/>
      <c r="BC12" s="403"/>
      <c r="BD12" s="403"/>
      <c r="BE12" s="403"/>
      <c r="BF12" s="403"/>
      <c r="BG12" s="403"/>
      <c r="BH12" s="403"/>
      <c r="BI12" s="403"/>
      <c r="BJ12" s="403"/>
      <c r="BK12" s="403"/>
      <c r="BL12" s="403"/>
      <c r="BM12" s="403"/>
      <c r="BN12" s="403"/>
      <c r="BO12" s="403"/>
      <c r="BP12" s="403"/>
      <c r="BQ12" s="403"/>
      <c r="BR12" s="403"/>
      <c r="BS12" s="403"/>
      <c r="BT12" s="403"/>
      <c r="BU12" s="403"/>
      <c r="BV12" s="402"/>
      <c r="BW12" s="402"/>
      <c r="BX12" s="402"/>
      <c r="BY12" s="402"/>
      <c r="BZ12" s="402"/>
      <c r="CA12" s="402"/>
      <c r="CB12" s="402"/>
      <c r="CC12" s="402"/>
      <c r="CD12" s="402"/>
      <c r="CE12" s="402"/>
    </row>
    <row r="13" spans="1:83" s="63" customFormat="1" ht="22.5" hidden="1">
      <c r="A13" s="366"/>
      <c r="B13" s="568"/>
      <c r="C13" s="406"/>
      <c r="D13" s="734"/>
      <c r="E13" s="739" t="s">
        <v>425</v>
      </c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8">
        <f>SUMIF(T14:T15,"i",Q14:Q15)</f>
        <v>0</v>
      </c>
      <c r="R13" s="461"/>
      <c r="S13" s="653" t="s">
        <v>426</v>
      </c>
      <c r="T13" s="545" t="s">
        <v>335</v>
      </c>
      <c r="U13" s="740">
        <v>1</v>
      </c>
      <c r="V13" s="740" t="str">
        <f>INDEX(List01_flag_index_1,1,MATCH(A12,List01_NumberColumns,0))</f>
        <v>отсутствует</v>
      </c>
      <c r="W13" s="568"/>
      <c r="X13" s="568"/>
      <c r="Y13" s="568"/>
      <c r="Z13" s="568"/>
      <c r="AA13" s="415"/>
      <c r="AB13" s="568"/>
      <c r="AC13" s="738"/>
      <c r="AD13" s="399"/>
      <c r="AE13" s="568"/>
      <c r="AF13" s="568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568"/>
      <c r="BW13" s="568"/>
      <c r="BX13" s="568"/>
      <c r="BY13" s="568"/>
      <c r="BZ13" s="568"/>
      <c r="CA13" s="568"/>
      <c r="CB13" s="568"/>
      <c r="CC13" s="568"/>
      <c r="CD13" s="568"/>
      <c r="CE13" s="568"/>
    </row>
    <row r="14" spans="1:83" s="63" customFormat="1" ht="11.25" hidden="1" customHeight="1">
      <c r="A14" s="652"/>
      <c r="B14" s="415"/>
      <c r="C14" s="415"/>
      <c r="D14" s="734"/>
      <c r="E14" s="463"/>
      <c r="F14" s="463">
        <v>0</v>
      </c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88"/>
      <c r="T14" s="415"/>
      <c r="U14" s="740"/>
      <c r="V14" s="740"/>
      <c r="W14" s="415"/>
      <c r="X14" s="415"/>
      <c r="Y14" s="415"/>
      <c r="Z14" s="415"/>
      <c r="AA14" s="415"/>
      <c r="AB14" s="568"/>
      <c r="AC14" s="738"/>
      <c r="AD14" s="399"/>
      <c r="AE14" s="568"/>
      <c r="AF14" s="568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</row>
    <row r="15" spans="1:83" s="63" customFormat="1" hidden="1">
      <c r="A15" s="366"/>
      <c r="B15" s="568"/>
      <c r="C15" s="406"/>
      <c r="D15" s="734"/>
      <c r="E15" s="464" t="s">
        <v>122</v>
      </c>
      <c r="F15" s="465" t="s">
        <v>122</v>
      </c>
      <c r="G15" s="465" t="s">
        <v>122</v>
      </c>
      <c r="H15" s="466" t="s">
        <v>122</v>
      </c>
      <c r="I15" s="466"/>
      <c r="J15" s="466"/>
      <c r="K15" s="466"/>
      <c r="L15" s="466"/>
      <c r="M15" s="466"/>
      <c r="N15" s="466"/>
      <c r="O15" s="466"/>
      <c r="P15" s="466"/>
      <c r="Q15" s="466"/>
      <c r="R15" s="467"/>
      <c r="S15" s="489"/>
      <c r="T15" s="415"/>
      <c r="U15" s="740"/>
      <c r="V15" s="740"/>
      <c r="W15" s="568"/>
      <c r="X15" s="568"/>
      <c r="Y15" s="568"/>
      <c r="Z15" s="568"/>
      <c r="AA15" s="415"/>
      <c r="AB15" s="568"/>
      <c r="AC15" s="738"/>
      <c r="AD15" s="399"/>
      <c r="AE15" s="568"/>
      <c r="AF15" s="568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568"/>
      <c r="BW15" s="568"/>
      <c r="BX15" s="568"/>
      <c r="BY15" s="568"/>
      <c r="BZ15" s="568"/>
      <c r="CA15" s="568"/>
      <c r="CB15" s="568"/>
      <c r="CC15" s="568"/>
      <c r="CD15" s="568"/>
      <c r="CE15" s="568"/>
    </row>
    <row r="16" spans="1:83" s="541" customFormat="1" ht="5.25" hidden="1">
      <c r="A16" s="652"/>
      <c r="B16" s="415"/>
      <c r="C16" s="533"/>
      <c r="D16" s="734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518"/>
      <c r="R16" s="532"/>
      <c r="S16" s="517"/>
      <c r="T16" s="545" t="s">
        <v>335</v>
      </c>
      <c r="U16" s="740">
        <v>2</v>
      </c>
      <c r="V16" s="740" t="str">
        <f>INDEX(List01_flag_index_2,1,MATCH(A12,List01_NumberColumns,0))</f>
        <v>отсутствует</v>
      </c>
      <c r="W16" s="415"/>
      <c r="X16" s="415"/>
      <c r="Y16" s="415"/>
      <c r="Z16" s="415"/>
      <c r="AA16" s="415"/>
      <c r="AB16" s="415"/>
      <c r="AC16" s="738"/>
      <c r="AD16" s="540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</row>
    <row r="17" spans="1:83" s="541" customFormat="1" ht="5.25" hidden="1">
      <c r="A17" s="652"/>
      <c r="B17" s="415"/>
      <c r="C17" s="415"/>
      <c r="D17" s="734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88"/>
      <c r="T17" s="415"/>
      <c r="U17" s="740"/>
      <c r="V17" s="740"/>
      <c r="W17" s="415"/>
      <c r="X17" s="415"/>
      <c r="Y17" s="415"/>
      <c r="Z17" s="415"/>
      <c r="AA17" s="415"/>
      <c r="AB17" s="415"/>
      <c r="AC17" s="738"/>
      <c r="AD17" s="540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</row>
    <row r="18" spans="1:83" s="541" customFormat="1" ht="5.25" hidden="1">
      <c r="A18" s="652"/>
      <c r="B18" s="415"/>
      <c r="C18" s="533"/>
      <c r="D18" s="734"/>
      <c r="E18" s="581" t="s">
        <v>122</v>
      </c>
      <c r="F18" s="577" t="s">
        <v>122</v>
      </c>
      <c r="G18" s="577" t="s">
        <v>122</v>
      </c>
      <c r="H18" s="576" t="s">
        <v>122</v>
      </c>
      <c r="I18" s="576"/>
      <c r="J18" s="576"/>
      <c r="K18" s="576"/>
      <c r="L18" s="576"/>
      <c r="M18" s="576"/>
      <c r="N18" s="576"/>
      <c r="O18" s="576"/>
      <c r="P18" s="576"/>
      <c r="Q18" s="576"/>
      <c r="R18" s="578"/>
      <c r="S18" s="579"/>
      <c r="T18" s="415"/>
      <c r="U18" s="740"/>
      <c r="V18" s="740"/>
      <c r="W18" s="415"/>
      <c r="X18" s="415"/>
      <c r="Y18" s="415"/>
      <c r="Z18" s="415"/>
      <c r="AA18" s="415"/>
      <c r="AB18" s="415"/>
      <c r="AC18" s="738"/>
      <c r="AD18" s="540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5"/>
      <c r="BV18" s="415"/>
      <c r="BW18" s="415"/>
      <c r="BX18" s="415"/>
      <c r="BY18" s="415"/>
      <c r="BZ18" s="415"/>
      <c r="CA18" s="415"/>
      <c r="CB18" s="415"/>
      <c r="CC18" s="415"/>
      <c r="CD18" s="415"/>
      <c r="CE18" s="415"/>
    </row>
    <row r="19" spans="1:83" ht="18.75" hidden="1">
      <c r="D19" s="34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41"/>
      <c r="T19" s="389"/>
    </row>
    <row r="20" spans="1:83" hidden="1">
      <c r="D20" s="599"/>
    </row>
    <row r="21" spans="1:83">
      <c r="D21" s="342"/>
      <c r="E21" s="342"/>
      <c r="F21" s="342"/>
      <c r="G21" s="343"/>
    </row>
    <row r="23" spans="1:83">
      <c r="D23" s="344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  <c r="Q23" s="733"/>
      <c r="R23" s="733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8"/>
  <dimension ref="A1:J23"/>
  <sheetViews>
    <sheetView showGridLines="0" topLeftCell="C2" zoomScaleNormal="100" workbookViewId="0">
      <selection activeCell="G30" sqref="G30"/>
    </sheetView>
  </sheetViews>
  <sheetFormatPr defaultColWidth="10.5703125" defaultRowHeight="11.25"/>
  <cols>
    <col min="1" max="1" width="9.140625" style="15" hidden="1" customWidth="1"/>
    <col min="2" max="2" width="9.140625" style="146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39.5703125" style="564" customWidth="1"/>
    <col min="9" max="9" width="93.42578125" style="33" customWidth="1"/>
    <col min="10" max="10" width="3.7109375" style="33" customWidth="1"/>
    <col min="11" max="16384" width="10.5703125" style="33"/>
  </cols>
  <sheetData>
    <row r="1" spans="1:10" s="146" customFormat="1" hidden="1">
      <c r="A1" s="15"/>
      <c r="G1" s="146">
        <v>4</v>
      </c>
      <c r="H1" s="568"/>
      <c r="I1" s="146">
        <v>5</v>
      </c>
    </row>
    <row r="2" spans="1:10" ht="3" customHeight="1"/>
    <row r="3" spans="1:10" ht="26.1" customHeight="1">
      <c r="D3" s="742" t="s">
        <v>718</v>
      </c>
      <c r="E3" s="743"/>
      <c r="F3" s="744"/>
    </row>
    <row r="4" spans="1:10" ht="12.75" hidden="1">
      <c r="C4" s="79"/>
      <c r="D4" s="12"/>
      <c r="E4" s="12"/>
      <c r="F4" s="12"/>
      <c r="G4" s="12"/>
      <c r="H4" s="12"/>
      <c r="I4" s="12"/>
    </row>
    <row r="5" spans="1:10" hidden="1">
      <c r="C5" s="79"/>
      <c r="D5" s="61"/>
      <c r="E5" s="61"/>
      <c r="F5" s="61"/>
      <c r="G5" s="61"/>
      <c r="H5" s="61"/>
      <c r="I5" s="61"/>
    </row>
    <row r="6" spans="1:10" ht="3" customHeight="1">
      <c r="C6" s="79"/>
      <c r="D6" s="79"/>
      <c r="E6" s="313"/>
      <c r="F6" s="330"/>
      <c r="G6" s="751">
        <v>22</v>
      </c>
      <c r="H6" s="751"/>
    </row>
    <row r="7" spans="1:10" ht="11.25" customHeight="1">
      <c r="D7" s="679" t="s">
        <v>200</v>
      </c>
      <c r="E7" s="679"/>
      <c r="F7" s="679"/>
      <c r="G7" s="679"/>
      <c r="H7" s="679"/>
      <c r="I7" s="745" t="s">
        <v>201</v>
      </c>
      <c r="J7" s="79"/>
    </row>
    <row r="8" spans="1:10" s="405" customFormat="1" ht="112.5" customHeight="1">
      <c r="A8" s="410"/>
      <c r="B8" s="409"/>
      <c r="D8" s="679" t="s">
        <v>23</v>
      </c>
      <c r="E8" s="722" t="s">
        <v>301</v>
      </c>
      <c r="F8" s="722" t="s">
        <v>135</v>
      </c>
      <c r="G8" s="749" t="s">
        <v>1703</v>
      </c>
      <c r="H8" s="750"/>
      <c r="I8" s="746"/>
      <c r="J8" s="407"/>
    </row>
    <row r="9" spans="1:10" s="79" customFormat="1">
      <c r="A9" s="748"/>
      <c r="B9" s="748"/>
      <c r="C9" s="370"/>
      <c r="D9" s="679"/>
      <c r="E9" s="722"/>
      <c r="F9" s="722"/>
      <c r="G9" s="499" t="s">
        <v>195</v>
      </c>
      <c r="H9" s="499" t="s">
        <v>206</v>
      </c>
      <c r="I9" s="747"/>
      <c r="J9" s="371"/>
    </row>
    <row r="10" spans="1:10" ht="10.5" customHeight="1">
      <c r="D10" s="81" t="s">
        <v>24</v>
      </c>
      <c r="E10" s="81" t="s">
        <v>0</v>
      </c>
      <c r="F10" s="81" t="s">
        <v>1</v>
      </c>
      <c r="G10" s="185" t="str">
        <f>G1&amp;".1"</f>
        <v>4.1</v>
      </c>
      <c r="H10" s="185" t="str">
        <f>G1&amp;".2"</f>
        <v>4.2</v>
      </c>
      <c r="I10" s="185"/>
    </row>
    <row r="11" spans="1:10" ht="18.75">
      <c r="D11" s="508">
        <v>1</v>
      </c>
      <c r="E11" s="574" t="s">
        <v>657</v>
      </c>
      <c r="F11" s="418" t="s">
        <v>432</v>
      </c>
      <c r="G11" s="572">
        <v>0.62</v>
      </c>
      <c r="H11" s="633"/>
      <c r="I11" s="258" t="s">
        <v>658</v>
      </c>
      <c r="J11" s="390"/>
    </row>
    <row r="12" spans="1:10" s="564" customFormat="1" ht="22.5">
      <c r="A12" s="569"/>
      <c r="B12" s="568"/>
      <c r="D12" s="508" t="s">
        <v>0</v>
      </c>
      <c r="E12" s="574" t="s">
        <v>659</v>
      </c>
      <c r="F12" s="418" t="s">
        <v>660</v>
      </c>
      <c r="G12" s="572">
        <v>0</v>
      </c>
      <c r="H12" s="632"/>
      <c r="I12" s="258" t="s">
        <v>661</v>
      </c>
      <c r="J12" s="390"/>
    </row>
    <row r="13" spans="1:10" ht="78.75">
      <c r="D13" s="508" t="s">
        <v>1</v>
      </c>
      <c r="E13" s="574" t="s">
        <v>662</v>
      </c>
      <c r="F13" s="418" t="s">
        <v>384</v>
      </c>
      <c r="G13" s="663" t="s">
        <v>1753</v>
      </c>
      <c r="H13" s="632" t="s">
        <v>1781</v>
      </c>
      <c r="I13" s="258" t="s">
        <v>664</v>
      </c>
      <c r="J13" s="390"/>
    </row>
    <row r="14" spans="1:10" s="564" customFormat="1" ht="22.5" hidden="1">
      <c r="A14" s="569"/>
      <c r="B14" s="568"/>
      <c r="D14" s="508" t="s">
        <v>2</v>
      </c>
      <c r="E14" s="574" t="s">
        <v>663</v>
      </c>
      <c r="F14" s="418" t="s">
        <v>384</v>
      </c>
      <c r="G14" s="418" t="s">
        <v>384</v>
      </c>
      <c r="H14" s="585" t="s">
        <v>384</v>
      </c>
      <c r="I14" s="258" t="s">
        <v>670</v>
      </c>
      <c r="J14" s="390"/>
    </row>
    <row r="15" spans="1:10" s="405" customFormat="1" ht="22.5" hidden="1">
      <c r="A15" s="410"/>
      <c r="B15" s="409"/>
      <c r="D15" s="508" t="s">
        <v>230</v>
      </c>
      <c r="E15" s="573" t="s">
        <v>665</v>
      </c>
      <c r="F15" s="418" t="s">
        <v>668</v>
      </c>
      <c r="G15" s="584"/>
      <c r="H15" s="586"/>
      <c r="I15" s="258"/>
      <c r="J15" s="390"/>
    </row>
    <row r="16" spans="1:10" s="405" customFormat="1" ht="22.5" hidden="1">
      <c r="A16" s="410"/>
      <c r="B16" s="409"/>
      <c r="D16" s="508" t="s">
        <v>411</v>
      </c>
      <c r="E16" s="573" t="s">
        <v>666</v>
      </c>
      <c r="F16" s="418" t="s">
        <v>436</v>
      </c>
      <c r="G16" s="584"/>
      <c r="H16" s="586"/>
      <c r="I16" s="258"/>
      <c r="J16" s="390"/>
    </row>
    <row r="17" spans="1:10" s="405" customFormat="1" ht="33.75" hidden="1">
      <c r="A17" s="410"/>
      <c r="B17" s="409"/>
      <c r="D17" s="508" t="s">
        <v>434</v>
      </c>
      <c r="E17" s="573" t="s">
        <v>667</v>
      </c>
      <c r="F17" s="418" t="s">
        <v>389</v>
      </c>
      <c r="G17" s="584"/>
      <c r="H17" s="586"/>
      <c r="I17" s="258"/>
      <c r="J17" s="390"/>
    </row>
    <row r="18" spans="1:10" s="405" customFormat="1" ht="45">
      <c r="A18" s="410"/>
      <c r="B18" s="409"/>
      <c r="D18" s="508" t="s">
        <v>11</v>
      </c>
      <c r="E18" s="574" t="s">
        <v>669</v>
      </c>
      <c r="F18" s="418" t="s">
        <v>356</v>
      </c>
      <c r="G18" s="572">
        <v>0</v>
      </c>
      <c r="H18" s="632"/>
      <c r="I18" s="258" t="s">
        <v>671</v>
      </c>
      <c r="J18" s="390"/>
    </row>
    <row r="19" spans="1:10" ht="22.5">
      <c r="D19" s="508" t="s">
        <v>12</v>
      </c>
      <c r="E19" s="574" t="s">
        <v>435</v>
      </c>
      <c r="F19" s="508" t="s">
        <v>436</v>
      </c>
      <c r="G19" s="572">
        <v>7</v>
      </c>
      <c r="H19" s="632"/>
      <c r="I19" s="258" t="s">
        <v>672</v>
      </c>
      <c r="J19" s="390"/>
    </row>
    <row r="20" spans="1:10">
      <c r="E20" s="372"/>
      <c r="F20" s="135"/>
      <c r="G20" s="135"/>
      <c r="H20" s="135"/>
      <c r="I20" s="135"/>
    </row>
    <row r="21" spans="1:10" ht="12.75">
      <c r="D21" s="590">
        <v>1</v>
      </c>
      <c r="E21" s="589" t="s">
        <v>719</v>
      </c>
    </row>
    <row r="22" spans="1:10" s="564" customFormat="1">
      <c r="A22" s="569"/>
      <c r="B22" s="568"/>
      <c r="D22" s="588"/>
      <c r="E22" s="589" t="s">
        <v>720</v>
      </c>
    </row>
    <row r="23" spans="1:10">
      <c r="D23" s="588"/>
      <c r="E23" s="589"/>
    </row>
  </sheetData>
  <sheetProtection password="FA9C" sheet="1" objects="1" scenarios="1" formatColumns="0" formatRows="0"/>
  <mergeCells count="9">
    <mergeCell ref="D3:F3"/>
    <mergeCell ref="I7:I9"/>
    <mergeCell ref="A9:B9"/>
    <mergeCell ref="D8:D9"/>
    <mergeCell ref="E8:E9"/>
    <mergeCell ref="F8:F9"/>
    <mergeCell ref="G8:H8"/>
    <mergeCell ref="D7:H7"/>
    <mergeCell ref="G6:H6"/>
  </mergeCells>
  <dataValidations count="4">
    <dataValidation type="decimal" allowBlank="1" showErrorMessage="1" errorTitle="Ошибка" error="Допускается ввод только неотрицательных чисел!" sqref="G15:G17 G19 G11:G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>
      <formula1>900</formula1>
    </dataValidation>
    <dataValidation type="decimal" allowBlank="1" showErrorMessage="1" errorTitle="Ошибка" error="Введите значение от 0 до 100%" sqref="G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>
      <formula1>"Не утверждены"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6"/>
  <dimension ref="A1:T118"/>
  <sheetViews>
    <sheetView showGridLines="0" tabSelected="1" topLeftCell="D4" zoomScaleNormal="100" workbookViewId="0">
      <selection activeCell="K164" sqref="K164"/>
    </sheetView>
  </sheetViews>
  <sheetFormatPr defaultColWidth="10.5703125" defaultRowHeight="11.25"/>
  <cols>
    <col min="1" max="1" width="8" style="146" hidden="1" customWidth="1"/>
    <col min="2" max="2" width="4.140625" style="15" hidden="1" customWidth="1"/>
    <col min="3" max="3" width="2" style="146" hidden="1" customWidth="1"/>
    <col min="4" max="4" width="3.7109375" style="146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6" width="25.7109375" style="564" customWidth="1"/>
    <col min="17" max="17" width="12.5703125" style="33" customWidth="1"/>
    <col min="18" max="18" width="1.7109375" style="33" hidden="1" customWidth="1"/>
    <col min="19" max="19" width="139.7109375" style="33" customWidth="1"/>
    <col min="20" max="80" width="24.85546875" style="33" customWidth="1"/>
    <col min="81" max="16384" width="10.5703125" style="33"/>
  </cols>
  <sheetData>
    <row r="1" spans="1:20" ht="11.25" hidden="1" customHeight="1"/>
    <row r="2" spans="1:20" ht="11.25" hidden="1" customHeight="1"/>
    <row r="3" spans="1:20" ht="11.25" hidden="1" customHeight="1"/>
    <row r="4" spans="1:20" ht="3" customHeight="1">
      <c r="E4" s="79"/>
      <c r="F4" s="79"/>
      <c r="G4" s="79"/>
      <c r="H4" s="79"/>
      <c r="I4" s="80"/>
    </row>
    <row r="5" spans="1:20" ht="16.5" customHeight="1">
      <c r="E5" s="79"/>
      <c r="F5" s="730" t="s">
        <v>675</v>
      </c>
      <c r="G5" s="731"/>
      <c r="H5" s="731"/>
      <c r="I5" s="732"/>
    </row>
    <row r="6" spans="1:20" ht="16.5" customHeight="1">
      <c r="E6" s="79"/>
      <c r="F6" s="79"/>
      <c r="G6" s="313"/>
      <c r="H6" s="313"/>
      <c r="I6" s="457"/>
      <c r="K6" s="134" t="s">
        <v>1706</v>
      </c>
      <c r="L6" s="134" t="s">
        <v>1706</v>
      </c>
      <c r="M6" s="134" t="s">
        <v>1706</v>
      </c>
      <c r="N6" s="134" t="s">
        <v>1706</v>
      </c>
      <c r="O6" s="134" t="s">
        <v>1706</v>
      </c>
      <c r="P6" s="134" t="s">
        <v>1706</v>
      </c>
    </row>
    <row r="7" spans="1:20" ht="18" customHeight="1">
      <c r="E7" s="79"/>
      <c r="F7" s="679" t="s">
        <v>200</v>
      </c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 t="s">
        <v>201</v>
      </c>
    </row>
    <row r="8" spans="1:20" s="405" customFormat="1" hidden="1">
      <c r="A8" s="409"/>
      <c r="B8" s="410"/>
      <c r="C8" s="409"/>
      <c r="D8" s="409"/>
      <c r="E8" s="407"/>
      <c r="F8" s="679" t="s">
        <v>23</v>
      </c>
      <c r="G8" s="722" t="s">
        <v>214</v>
      </c>
      <c r="H8" s="722" t="s">
        <v>135</v>
      </c>
      <c r="I8" s="754"/>
      <c r="J8" s="755"/>
      <c r="K8" s="755"/>
      <c r="L8" s="755"/>
      <c r="M8" s="755"/>
      <c r="N8" s="755"/>
      <c r="O8" s="755"/>
      <c r="P8" s="755"/>
      <c r="Q8" s="756"/>
      <c r="R8" s="258"/>
      <c r="S8" s="679"/>
    </row>
    <row r="9" spans="1:20" ht="22.5">
      <c r="F9" s="679"/>
      <c r="G9" s="722"/>
      <c r="H9" s="722"/>
      <c r="I9" s="453" t="s">
        <v>440</v>
      </c>
      <c r="J9" s="453" t="s">
        <v>439</v>
      </c>
      <c r="K9" s="672" t="s">
        <v>439</v>
      </c>
      <c r="L9" s="672" t="s">
        <v>439</v>
      </c>
      <c r="M9" s="672" t="s">
        <v>439</v>
      </c>
      <c r="N9" s="672" t="s">
        <v>439</v>
      </c>
      <c r="O9" s="672" t="s">
        <v>439</v>
      </c>
      <c r="P9" s="672" t="s">
        <v>439</v>
      </c>
      <c r="Q9" s="429" t="s">
        <v>331</v>
      </c>
      <c r="R9" s="258"/>
      <c r="S9" s="679"/>
      <c r="T9" s="345"/>
    </row>
    <row r="10" spans="1:20">
      <c r="F10" s="11" t="s">
        <v>24</v>
      </c>
      <c r="G10" s="81" t="s">
        <v>0</v>
      </c>
      <c r="H10" s="81" t="s">
        <v>1</v>
      </c>
      <c r="I10" s="81" t="s">
        <v>2</v>
      </c>
      <c r="J10" s="346" t="s">
        <v>489</v>
      </c>
      <c r="K10" s="346" t="s">
        <v>230</v>
      </c>
      <c r="L10" s="346" t="s">
        <v>411</v>
      </c>
      <c r="M10" s="346" t="s">
        <v>434</v>
      </c>
      <c r="N10" s="346" t="s">
        <v>1754</v>
      </c>
      <c r="O10" s="346" t="s">
        <v>1755</v>
      </c>
      <c r="P10" s="346" t="s">
        <v>1756</v>
      </c>
      <c r="Q10" s="490"/>
      <c r="R10" s="347"/>
      <c r="S10" s="456"/>
      <c r="T10" s="345"/>
    </row>
    <row r="11" spans="1:20" ht="56.25">
      <c r="F11" s="348">
        <v>1</v>
      </c>
      <c r="G11" s="349" t="s">
        <v>441</v>
      </c>
      <c r="H11" s="331" t="s">
        <v>222</v>
      </c>
      <c r="I11" s="454" t="s">
        <v>1757</v>
      </c>
      <c r="J11" s="454"/>
      <c r="K11" s="673" t="s">
        <v>1758</v>
      </c>
      <c r="L11" s="673" t="s">
        <v>1759</v>
      </c>
      <c r="M11" s="673" t="s">
        <v>1760</v>
      </c>
      <c r="N11" s="454" t="s">
        <v>1761</v>
      </c>
      <c r="O11" s="454" t="s">
        <v>1762</v>
      </c>
      <c r="P11" s="454" t="s">
        <v>1763</v>
      </c>
      <c r="Q11" s="491"/>
      <c r="R11" s="347"/>
      <c r="S11" s="258"/>
      <c r="T11" s="419"/>
    </row>
    <row r="12" spans="1:20" ht="18.75">
      <c r="F12" s="348">
        <v>2</v>
      </c>
      <c r="G12" s="349" t="s">
        <v>332</v>
      </c>
      <c r="H12" s="331" t="s">
        <v>222</v>
      </c>
      <c r="I12" s="227" t="s">
        <v>1764</v>
      </c>
      <c r="J12" s="331" t="s">
        <v>222</v>
      </c>
      <c r="K12" s="439" t="s">
        <v>222</v>
      </c>
      <c r="L12" s="439" t="s">
        <v>222</v>
      </c>
      <c r="M12" s="439" t="s">
        <v>222</v>
      </c>
      <c r="N12" s="439" t="s">
        <v>222</v>
      </c>
      <c r="O12" s="439" t="s">
        <v>222</v>
      </c>
      <c r="P12" s="439" t="s">
        <v>222</v>
      </c>
      <c r="Q12" s="491"/>
      <c r="R12" s="347"/>
      <c r="S12" s="258" t="s">
        <v>446</v>
      </c>
      <c r="T12" s="419"/>
    </row>
    <row r="13" spans="1:20" s="405" customFormat="1" ht="18.75">
      <c r="A13" s="409"/>
      <c r="B13" s="410"/>
      <c r="C13" s="409"/>
      <c r="D13" s="409"/>
      <c r="F13" s="412" t="s">
        <v>228</v>
      </c>
      <c r="G13" s="414" t="s">
        <v>442</v>
      </c>
      <c r="H13" s="413" t="s">
        <v>222</v>
      </c>
      <c r="I13" s="583"/>
      <c r="J13" s="413" t="s">
        <v>222</v>
      </c>
      <c r="K13" s="439" t="s">
        <v>222</v>
      </c>
      <c r="L13" s="439" t="s">
        <v>222</v>
      </c>
      <c r="M13" s="439" t="s">
        <v>222</v>
      </c>
      <c r="N13" s="439" t="s">
        <v>222</v>
      </c>
      <c r="O13" s="439" t="s">
        <v>222</v>
      </c>
      <c r="P13" s="439" t="s">
        <v>222</v>
      </c>
      <c r="Q13" s="491"/>
      <c r="R13" s="411"/>
      <c r="S13" s="258" t="s">
        <v>445</v>
      </c>
      <c r="T13" s="419"/>
    </row>
    <row r="14" spans="1:20" ht="56.25">
      <c r="F14" s="348" t="s">
        <v>1</v>
      </c>
      <c r="G14" s="349" t="s">
        <v>443</v>
      </c>
      <c r="H14" s="331" t="s">
        <v>222</v>
      </c>
      <c r="I14" s="350" t="s">
        <v>1765</v>
      </c>
      <c r="J14" s="331" t="s">
        <v>222</v>
      </c>
      <c r="K14" s="439" t="s">
        <v>222</v>
      </c>
      <c r="L14" s="439" t="s">
        <v>222</v>
      </c>
      <c r="M14" s="439" t="s">
        <v>222</v>
      </c>
      <c r="N14" s="439" t="s">
        <v>222</v>
      </c>
      <c r="O14" s="439" t="s">
        <v>222</v>
      </c>
      <c r="P14" s="439" t="s">
        <v>222</v>
      </c>
      <c r="Q14" s="491"/>
      <c r="R14" s="347"/>
      <c r="S14" s="258" t="s">
        <v>444</v>
      </c>
      <c r="T14" s="419"/>
    </row>
    <row r="15" spans="1:20" ht="56.25">
      <c r="F15" s="348" t="s">
        <v>2</v>
      </c>
      <c r="G15" s="349" t="s">
        <v>447</v>
      </c>
      <c r="H15" s="331" t="s">
        <v>222</v>
      </c>
      <c r="I15" s="673" t="s">
        <v>1766</v>
      </c>
      <c r="J15" s="331" t="s">
        <v>222</v>
      </c>
      <c r="K15" s="439" t="s">
        <v>222</v>
      </c>
      <c r="L15" s="439" t="s">
        <v>222</v>
      </c>
      <c r="M15" s="439" t="s">
        <v>222</v>
      </c>
      <c r="N15" s="439" t="s">
        <v>222</v>
      </c>
      <c r="O15" s="439" t="s">
        <v>222</v>
      </c>
      <c r="P15" s="439" t="s">
        <v>222</v>
      </c>
      <c r="Q15" s="491"/>
      <c r="R15" s="347"/>
      <c r="S15" s="258" t="s">
        <v>448</v>
      </c>
      <c r="T15" s="419"/>
    </row>
    <row r="16" spans="1:20" ht="22.5">
      <c r="F16" s="348" t="s">
        <v>11</v>
      </c>
      <c r="G16" s="349" t="s">
        <v>333</v>
      </c>
      <c r="H16" s="331" t="s">
        <v>222</v>
      </c>
      <c r="I16" s="663" t="s">
        <v>1767</v>
      </c>
      <c r="J16" s="331" t="s">
        <v>222</v>
      </c>
      <c r="K16" s="439" t="s">
        <v>222</v>
      </c>
      <c r="L16" s="439" t="s">
        <v>222</v>
      </c>
      <c r="M16" s="439" t="s">
        <v>222</v>
      </c>
      <c r="N16" s="439" t="s">
        <v>222</v>
      </c>
      <c r="O16" s="439" t="s">
        <v>222</v>
      </c>
      <c r="P16" s="439" t="s">
        <v>222</v>
      </c>
      <c r="Q16" s="491"/>
      <c r="R16" s="347"/>
      <c r="S16" s="258"/>
      <c r="T16" s="419"/>
    </row>
    <row r="17" spans="1:20" ht="22.5">
      <c r="F17" s="348" t="s">
        <v>12</v>
      </c>
      <c r="G17" s="349" t="s">
        <v>449</v>
      </c>
      <c r="H17" s="331" t="s">
        <v>222</v>
      </c>
      <c r="I17" s="674" t="s">
        <v>1768</v>
      </c>
      <c r="J17" s="227"/>
      <c r="K17" s="674" t="s">
        <v>1768</v>
      </c>
      <c r="L17" s="674" t="s">
        <v>1768</v>
      </c>
      <c r="M17" s="674" t="s">
        <v>1768</v>
      </c>
      <c r="N17" s="227" t="s">
        <v>1769</v>
      </c>
      <c r="O17" s="227" t="s">
        <v>1770</v>
      </c>
      <c r="P17" s="227" t="s">
        <v>1770</v>
      </c>
      <c r="Q17" s="491"/>
      <c r="R17" s="347"/>
      <c r="S17" s="258" t="s">
        <v>450</v>
      </c>
      <c r="T17" s="419"/>
    </row>
    <row r="18" spans="1:20" ht="22.5">
      <c r="F18" s="348" t="s">
        <v>27</v>
      </c>
      <c r="G18" s="349" t="s">
        <v>451</v>
      </c>
      <c r="H18" s="331" t="s">
        <v>222</v>
      </c>
      <c r="I18" s="674" t="s">
        <v>1771</v>
      </c>
      <c r="J18" s="227"/>
      <c r="K18" s="674" t="s">
        <v>1772</v>
      </c>
      <c r="L18" s="674" t="s">
        <v>1772</v>
      </c>
      <c r="M18" s="674" t="s">
        <v>1772</v>
      </c>
      <c r="N18" s="227" t="s">
        <v>1773</v>
      </c>
      <c r="O18" s="227" t="s">
        <v>1774</v>
      </c>
      <c r="P18" s="227" t="s">
        <v>1773</v>
      </c>
      <c r="Q18" s="491"/>
      <c r="R18" s="347"/>
      <c r="S18" s="258" t="s">
        <v>452</v>
      </c>
      <c r="T18" s="419"/>
    </row>
    <row r="19" spans="1:20" ht="56.25">
      <c r="F19" s="348" t="s">
        <v>28</v>
      </c>
      <c r="G19" s="349" t="s">
        <v>453</v>
      </c>
      <c r="H19" s="331" t="s">
        <v>386</v>
      </c>
      <c r="I19" s="351">
        <f t="shared" ref="I19:P19" si="0">SUMIF(List06_flag_year,"y",I20:I39)</f>
        <v>82800</v>
      </c>
      <c r="J19" s="351">
        <f t="shared" si="0"/>
        <v>0</v>
      </c>
      <c r="K19" s="351">
        <f t="shared" si="0"/>
        <v>17600</v>
      </c>
      <c r="L19" s="351">
        <f t="shared" si="0"/>
        <v>5200</v>
      </c>
      <c r="M19" s="351">
        <f t="shared" si="0"/>
        <v>5000</v>
      </c>
      <c r="N19" s="351">
        <f t="shared" si="0"/>
        <v>27500</v>
      </c>
      <c r="O19" s="351">
        <f t="shared" si="0"/>
        <v>27500</v>
      </c>
      <c r="P19" s="351">
        <f t="shared" si="0"/>
        <v>1650</v>
      </c>
      <c r="Q19" s="492"/>
      <c r="R19" s="352"/>
      <c r="S19" s="258" t="s">
        <v>454</v>
      </c>
      <c r="T19" s="420"/>
    </row>
    <row r="20" spans="1:20" ht="33.75" hidden="1">
      <c r="B20" s="718" t="s">
        <v>334</v>
      </c>
      <c r="F20" s="348" t="str">
        <f>B20</f>
        <v>8.0</v>
      </c>
      <c r="G20" s="423"/>
      <c r="H20" s="331" t="s">
        <v>386</v>
      </c>
      <c r="I20" s="351">
        <f t="shared" ref="I20:P20" si="1">SUM(I21:I22)</f>
        <v>0</v>
      </c>
      <c r="J20" s="351">
        <f t="shared" si="1"/>
        <v>0</v>
      </c>
      <c r="K20" s="351">
        <f t="shared" si="1"/>
        <v>0</v>
      </c>
      <c r="L20" s="351">
        <f t="shared" si="1"/>
        <v>0</v>
      </c>
      <c r="M20" s="351">
        <f t="shared" si="1"/>
        <v>0</v>
      </c>
      <c r="N20" s="351">
        <f t="shared" si="1"/>
        <v>0</v>
      </c>
      <c r="O20" s="351">
        <f t="shared" si="1"/>
        <v>0</v>
      </c>
      <c r="P20" s="351">
        <f t="shared" si="1"/>
        <v>0</v>
      </c>
      <c r="Q20" s="492" t="s">
        <v>57</v>
      </c>
      <c r="R20" s="352"/>
      <c r="S20" s="258" t="s">
        <v>455</v>
      </c>
      <c r="T20" s="420"/>
    </row>
    <row r="21" spans="1:20" ht="45" hidden="1">
      <c r="B21" s="718"/>
      <c r="C21" s="146">
        <v>1</v>
      </c>
      <c r="F21" s="353" t="str">
        <f>B20&amp;"."&amp;C21</f>
        <v>8.0.1</v>
      </c>
      <c r="G21" s="451"/>
      <c r="H21" s="354" t="s">
        <v>386</v>
      </c>
      <c r="I21" s="417"/>
      <c r="J21" s="5"/>
      <c r="K21" s="5"/>
      <c r="L21" s="5"/>
      <c r="M21" s="5"/>
      <c r="N21" s="5"/>
      <c r="O21" s="5"/>
      <c r="P21" s="5"/>
      <c r="Q21" s="492" t="s">
        <v>335</v>
      </c>
      <c r="R21" s="352"/>
      <c r="S21" s="258" t="s">
        <v>456</v>
      </c>
      <c r="T21" s="420"/>
    </row>
    <row r="22" spans="1:20" ht="18.75" hidden="1">
      <c r="B22" s="718"/>
      <c r="F22" s="355"/>
      <c r="G22" s="356" t="s">
        <v>336</v>
      </c>
      <c r="H22" s="357"/>
      <c r="I22" s="358"/>
      <c r="J22" s="358"/>
      <c r="K22" s="358"/>
      <c r="L22" s="358"/>
      <c r="M22" s="358"/>
      <c r="N22" s="358"/>
      <c r="O22" s="358"/>
      <c r="P22" s="358"/>
      <c r="Q22" s="493"/>
      <c r="R22" s="352"/>
      <c r="S22" s="258"/>
      <c r="T22" s="420"/>
    </row>
    <row r="23" spans="1:20" ht="33.75">
      <c r="B23" s="718" t="s">
        <v>337</v>
      </c>
      <c r="D23" s="134"/>
      <c r="F23" s="359" t="str">
        <f>B23</f>
        <v>8.1</v>
      </c>
      <c r="G23" s="423">
        <v>2017</v>
      </c>
      <c r="H23" s="360" t="s">
        <v>386</v>
      </c>
      <c r="I23" s="361">
        <f t="shared" ref="I23:P23" si="2">SUM(I24:I26)</f>
        <v>27800</v>
      </c>
      <c r="J23" s="351">
        <f t="shared" si="2"/>
        <v>0</v>
      </c>
      <c r="K23" s="351">
        <f t="shared" si="2"/>
        <v>17600</v>
      </c>
      <c r="L23" s="351">
        <f t="shared" si="2"/>
        <v>5200</v>
      </c>
      <c r="M23" s="351">
        <f t="shared" si="2"/>
        <v>5000</v>
      </c>
      <c r="N23" s="351">
        <f t="shared" si="2"/>
        <v>0</v>
      </c>
      <c r="O23" s="351">
        <f t="shared" si="2"/>
        <v>0</v>
      </c>
      <c r="P23" s="351">
        <f t="shared" si="2"/>
        <v>0</v>
      </c>
      <c r="Q23" s="492" t="s">
        <v>57</v>
      </c>
      <c r="R23" s="352"/>
      <c r="S23" s="258" t="s">
        <v>455</v>
      </c>
      <c r="T23" s="420"/>
    </row>
    <row r="24" spans="1:20" ht="45">
      <c r="B24" s="718"/>
      <c r="C24" s="146">
        <v>1</v>
      </c>
      <c r="F24" s="362" t="str">
        <f>B23&amp;"."&amp;C24</f>
        <v>8.1.1</v>
      </c>
      <c r="G24" s="451" t="s">
        <v>462</v>
      </c>
      <c r="H24" s="331" t="s">
        <v>386</v>
      </c>
      <c r="I24" s="417">
        <f>K24+L24+M24+N24</f>
        <v>19460</v>
      </c>
      <c r="J24" s="5"/>
      <c r="K24" s="5">
        <v>12320</v>
      </c>
      <c r="L24" s="5">
        <v>3640</v>
      </c>
      <c r="M24" s="5">
        <v>3500</v>
      </c>
      <c r="N24" s="5">
        <v>0</v>
      </c>
      <c r="O24" s="5">
        <v>0</v>
      </c>
      <c r="P24" s="5">
        <v>0</v>
      </c>
      <c r="Q24" s="492" t="s">
        <v>335</v>
      </c>
      <c r="R24" s="352"/>
      <c r="S24" s="258" t="s">
        <v>456</v>
      </c>
      <c r="T24" s="420"/>
    </row>
    <row r="25" spans="1:20" s="564" customFormat="1" ht="45">
      <c r="A25" s="568"/>
      <c r="B25" s="718"/>
      <c r="C25" s="568">
        <v>2</v>
      </c>
      <c r="D25" s="568"/>
      <c r="E25" s="134" t="s">
        <v>1706</v>
      </c>
      <c r="F25" s="353" t="str">
        <f>$B$23&amp;"."&amp;$C$25</f>
        <v>8.1.2</v>
      </c>
      <c r="G25" s="451" t="s">
        <v>465</v>
      </c>
      <c r="H25" s="354" t="s">
        <v>386</v>
      </c>
      <c r="I25" s="417">
        <f>K25+L25+M25+N25</f>
        <v>8340</v>
      </c>
      <c r="J25" s="5"/>
      <c r="K25" s="5">
        <v>5280</v>
      </c>
      <c r="L25" s="5">
        <v>1560</v>
      </c>
      <c r="M25" s="5">
        <v>1500</v>
      </c>
      <c r="N25" s="5">
        <v>0</v>
      </c>
      <c r="O25" s="5">
        <v>0</v>
      </c>
      <c r="P25" s="5">
        <v>0</v>
      </c>
      <c r="Q25" s="492" t="s">
        <v>335</v>
      </c>
      <c r="R25" s="352"/>
      <c r="S25" s="258" t="s">
        <v>456</v>
      </c>
      <c r="T25" s="420"/>
    </row>
    <row r="26" spans="1:20" ht="18.75">
      <c r="B26" s="718"/>
      <c r="F26" s="363"/>
      <c r="G26" s="356" t="s">
        <v>336</v>
      </c>
      <c r="H26" s="357"/>
      <c r="I26" s="358"/>
      <c r="J26" s="358"/>
      <c r="K26" s="358"/>
      <c r="L26" s="358"/>
      <c r="M26" s="358"/>
      <c r="N26" s="358"/>
      <c r="O26" s="358"/>
      <c r="P26" s="358"/>
      <c r="Q26" s="493"/>
      <c r="R26" s="352"/>
      <c r="S26" s="258"/>
      <c r="T26" s="420"/>
    </row>
    <row r="27" spans="1:20" s="564" customFormat="1" ht="33.75">
      <c r="A27" s="568"/>
      <c r="B27" s="718" t="s">
        <v>1730</v>
      </c>
      <c r="C27" s="568"/>
      <c r="D27" s="134" t="s">
        <v>1706</v>
      </c>
      <c r="F27" s="412" t="str">
        <f>B27</f>
        <v>8.2</v>
      </c>
      <c r="G27" s="423">
        <v>2018</v>
      </c>
      <c r="H27" s="439" t="s">
        <v>386</v>
      </c>
      <c r="I27" s="351">
        <f t="shared" ref="I27:P27" si="3">SUM(I28:I30)</f>
        <v>18385</v>
      </c>
      <c r="J27" s="351">
        <f t="shared" si="3"/>
        <v>0</v>
      </c>
      <c r="K27" s="351">
        <f t="shared" si="3"/>
        <v>0</v>
      </c>
      <c r="L27" s="351">
        <f t="shared" si="3"/>
        <v>0</v>
      </c>
      <c r="M27" s="351">
        <f t="shared" si="3"/>
        <v>0</v>
      </c>
      <c r="N27" s="351">
        <f t="shared" si="3"/>
        <v>18385</v>
      </c>
      <c r="O27" s="351">
        <f t="shared" si="3"/>
        <v>0</v>
      </c>
      <c r="P27" s="351">
        <f t="shared" si="3"/>
        <v>0</v>
      </c>
      <c r="Q27" s="492" t="s">
        <v>57</v>
      </c>
      <c r="R27" s="352"/>
      <c r="S27" s="258" t="s">
        <v>455</v>
      </c>
      <c r="T27" s="420"/>
    </row>
    <row r="28" spans="1:20" s="564" customFormat="1" ht="45">
      <c r="A28" s="568"/>
      <c r="B28" s="718"/>
      <c r="C28" s="568">
        <v>1</v>
      </c>
      <c r="D28" s="568"/>
      <c r="F28" s="353" t="str">
        <f>B27&amp;"."&amp;C28</f>
        <v>8.2.1</v>
      </c>
      <c r="G28" s="451" t="s">
        <v>462</v>
      </c>
      <c r="H28" s="354" t="s">
        <v>386</v>
      </c>
      <c r="I28" s="417">
        <f>K28+L28+M28+N28</f>
        <v>12869.5</v>
      </c>
      <c r="J28" s="5"/>
      <c r="K28" s="5">
        <v>0</v>
      </c>
      <c r="L28" s="5">
        <v>0</v>
      </c>
      <c r="M28" s="5">
        <v>0</v>
      </c>
      <c r="N28" s="5">
        <v>12869.5</v>
      </c>
      <c r="O28" s="5">
        <v>0</v>
      </c>
      <c r="P28" s="5">
        <v>0</v>
      </c>
      <c r="Q28" s="492" t="s">
        <v>335</v>
      </c>
      <c r="R28" s="352"/>
      <c r="S28" s="258" t="s">
        <v>456</v>
      </c>
      <c r="T28" s="420"/>
    </row>
    <row r="29" spans="1:20" s="564" customFormat="1" ht="45">
      <c r="A29" s="568"/>
      <c r="B29" s="718"/>
      <c r="C29" s="568">
        <v>2</v>
      </c>
      <c r="D29" s="568"/>
      <c r="E29" s="134" t="s">
        <v>1706</v>
      </c>
      <c r="F29" s="353" t="str">
        <f>$B$27&amp;"."&amp;$C$29</f>
        <v>8.2.2</v>
      </c>
      <c r="G29" s="451" t="s">
        <v>465</v>
      </c>
      <c r="H29" s="354" t="s">
        <v>386</v>
      </c>
      <c r="I29" s="417">
        <f>K29+L29+M29+N29</f>
        <v>5515.5</v>
      </c>
      <c r="J29" s="5"/>
      <c r="K29" s="5">
        <v>0</v>
      </c>
      <c r="L29" s="5">
        <v>0</v>
      </c>
      <c r="M29" s="5">
        <v>0</v>
      </c>
      <c r="N29" s="5">
        <v>5515.5</v>
      </c>
      <c r="O29" s="5">
        <v>0</v>
      </c>
      <c r="P29" s="5">
        <v>0</v>
      </c>
      <c r="Q29" s="492" t="s">
        <v>335</v>
      </c>
      <c r="R29" s="352"/>
      <c r="S29" s="258" t="s">
        <v>456</v>
      </c>
      <c r="T29" s="420"/>
    </row>
    <row r="30" spans="1:20" s="564" customFormat="1" ht="18.75">
      <c r="A30" s="568"/>
      <c r="B30" s="718"/>
      <c r="C30" s="568"/>
      <c r="D30" s="568"/>
      <c r="F30" s="355"/>
      <c r="G30" s="356" t="s">
        <v>336</v>
      </c>
      <c r="H30" s="357"/>
      <c r="I30" s="358"/>
      <c r="J30" s="358"/>
      <c r="K30" s="358"/>
      <c r="L30" s="358"/>
      <c r="M30" s="358"/>
      <c r="N30" s="358"/>
      <c r="O30" s="358"/>
      <c r="P30" s="358"/>
      <c r="Q30" s="493"/>
      <c r="R30" s="352"/>
      <c r="S30" s="258"/>
      <c r="T30" s="420"/>
    </row>
    <row r="31" spans="1:20" s="564" customFormat="1" ht="33.75">
      <c r="A31" s="568"/>
      <c r="B31" s="718" t="s">
        <v>1731</v>
      </c>
      <c r="C31" s="568"/>
      <c r="D31" s="134" t="s">
        <v>1706</v>
      </c>
      <c r="F31" s="412" t="str">
        <f>B31</f>
        <v>8.3</v>
      </c>
      <c r="G31" s="423">
        <v>2019</v>
      </c>
      <c r="H31" s="439" t="s">
        <v>386</v>
      </c>
      <c r="I31" s="351">
        <f t="shared" ref="I31:P31" si="4">SUM(I32:I34)</f>
        <v>18385</v>
      </c>
      <c r="J31" s="351">
        <f t="shared" si="4"/>
        <v>0</v>
      </c>
      <c r="K31" s="351">
        <f t="shared" si="4"/>
        <v>0</v>
      </c>
      <c r="L31" s="351">
        <f t="shared" si="4"/>
        <v>0</v>
      </c>
      <c r="M31" s="351">
        <f t="shared" si="4"/>
        <v>0</v>
      </c>
      <c r="N31" s="351">
        <f t="shared" si="4"/>
        <v>9115</v>
      </c>
      <c r="O31" s="351">
        <f t="shared" si="4"/>
        <v>9270</v>
      </c>
      <c r="P31" s="351">
        <f t="shared" si="4"/>
        <v>1650</v>
      </c>
      <c r="Q31" s="492" t="s">
        <v>57</v>
      </c>
      <c r="R31" s="352"/>
      <c r="S31" s="258" t="s">
        <v>455</v>
      </c>
      <c r="T31" s="420"/>
    </row>
    <row r="32" spans="1:20" s="564" customFormat="1" ht="45">
      <c r="A32" s="568"/>
      <c r="B32" s="718"/>
      <c r="C32" s="568">
        <v>1</v>
      </c>
      <c r="D32" s="568"/>
      <c r="F32" s="353" t="str">
        <f>B31&amp;"."&amp;C32</f>
        <v>8.3.1</v>
      </c>
      <c r="G32" s="451" t="s">
        <v>462</v>
      </c>
      <c r="H32" s="354" t="s">
        <v>386</v>
      </c>
      <c r="I32" s="417">
        <f>K32+L32+M32+N32+O32</f>
        <v>12869.5</v>
      </c>
      <c r="J32" s="5"/>
      <c r="K32" s="5">
        <v>0</v>
      </c>
      <c r="L32" s="5">
        <v>0</v>
      </c>
      <c r="M32" s="5">
        <v>0</v>
      </c>
      <c r="N32" s="5">
        <v>6380.5</v>
      </c>
      <c r="O32" s="5">
        <v>6489</v>
      </c>
      <c r="P32" s="5">
        <v>1155</v>
      </c>
      <c r="Q32" s="492" t="s">
        <v>335</v>
      </c>
      <c r="R32" s="352"/>
      <c r="S32" s="258" t="s">
        <v>456</v>
      </c>
      <c r="T32" s="420"/>
    </row>
    <row r="33" spans="1:20" s="564" customFormat="1" ht="45">
      <c r="A33" s="568"/>
      <c r="B33" s="718"/>
      <c r="C33" s="568">
        <v>2</v>
      </c>
      <c r="D33" s="568"/>
      <c r="E33" s="134" t="s">
        <v>1706</v>
      </c>
      <c r="F33" s="353" t="str">
        <f>$B$31&amp;"."&amp;$C$33</f>
        <v>8.3.2</v>
      </c>
      <c r="G33" s="451" t="s">
        <v>465</v>
      </c>
      <c r="H33" s="354" t="s">
        <v>386</v>
      </c>
      <c r="I33" s="417">
        <f>K33+L33+M33+N33+O33</f>
        <v>5515.5</v>
      </c>
      <c r="J33" s="5"/>
      <c r="K33" s="5">
        <v>0</v>
      </c>
      <c r="L33" s="5">
        <v>0</v>
      </c>
      <c r="M33" s="5">
        <v>0</v>
      </c>
      <c r="N33" s="5">
        <v>2734.5</v>
      </c>
      <c r="O33" s="5">
        <v>2781</v>
      </c>
      <c r="P33" s="5">
        <v>495</v>
      </c>
      <c r="Q33" s="492" t="s">
        <v>335</v>
      </c>
      <c r="R33" s="352"/>
      <c r="S33" s="258" t="s">
        <v>456</v>
      </c>
      <c r="T33" s="420"/>
    </row>
    <row r="34" spans="1:20" s="564" customFormat="1" ht="18.75">
      <c r="A34" s="568"/>
      <c r="B34" s="718"/>
      <c r="C34" s="568"/>
      <c r="D34" s="568"/>
      <c r="F34" s="355"/>
      <c r="G34" s="356" t="s">
        <v>336</v>
      </c>
      <c r="H34" s="357"/>
      <c r="I34" s="358"/>
      <c r="J34" s="358"/>
      <c r="K34" s="358"/>
      <c r="L34" s="358"/>
      <c r="M34" s="358"/>
      <c r="N34" s="358"/>
      <c r="O34" s="358"/>
      <c r="P34" s="358"/>
      <c r="Q34" s="493"/>
      <c r="R34" s="352"/>
      <c r="S34" s="258"/>
      <c r="T34" s="420"/>
    </row>
    <row r="35" spans="1:20" s="564" customFormat="1" ht="33.75">
      <c r="A35" s="568"/>
      <c r="B35" s="718" t="s">
        <v>1732</v>
      </c>
      <c r="C35" s="568"/>
      <c r="D35" s="134" t="s">
        <v>1706</v>
      </c>
      <c r="F35" s="412" t="str">
        <f>B35</f>
        <v>8.4</v>
      </c>
      <c r="G35" s="423">
        <v>2020</v>
      </c>
      <c r="H35" s="439" t="s">
        <v>386</v>
      </c>
      <c r="I35" s="351">
        <f t="shared" ref="I35:P35" si="5">SUM(I36:I38)</f>
        <v>18230</v>
      </c>
      <c r="J35" s="351">
        <f t="shared" si="5"/>
        <v>0</v>
      </c>
      <c r="K35" s="351">
        <f t="shared" si="5"/>
        <v>0</v>
      </c>
      <c r="L35" s="351">
        <f t="shared" si="5"/>
        <v>0</v>
      </c>
      <c r="M35" s="351">
        <f t="shared" si="5"/>
        <v>0</v>
      </c>
      <c r="N35" s="351">
        <f t="shared" si="5"/>
        <v>0</v>
      </c>
      <c r="O35" s="351">
        <f t="shared" si="5"/>
        <v>18230</v>
      </c>
      <c r="P35" s="351">
        <f t="shared" si="5"/>
        <v>0</v>
      </c>
      <c r="Q35" s="492" t="s">
        <v>57</v>
      </c>
      <c r="R35" s="352"/>
      <c r="S35" s="258" t="s">
        <v>455</v>
      </c>
      <c r="T35" s="420"/>
    </row>
    <row r="36" spans="1:20" s="564" customFormat="1" ht="45">
      <c r="A36" s="568"/>
      <c r="B36" s="718"/>
      <c r="C36" s="568">
        <v>1</v>
      </c>
      <c r="D36" s="568"/>
      <c r="F36" s="353" t="str">
        <f>B35&amp;"."&amp;C36</f>
        <v>8.4.1</v>
      </c>
      <c r="G36" s="451" t="s">
        <v>462</v>
      </c>
      <c r="H36" s="354" t="s">
        <v>386</v>
      </c>
      <c r="I36" s="417">
        <f>K36+L36+M36+N36+O36+P36</f>
        <v>12761</v>
      </c>
      <c r="J36" s="5"/>
      <c r="K36" s="5">
        <v>0</v>
      </c>
      <c r="L36" s="5">
        <v>0</v>
      </c>
      <c r="M36" s="5">
        <v>0</v>
      </c>
      <c r="N36" s="5">
        <v>0</v>
      </c>
      <c r="O36" s="5">
        <v>12761</v>
      </c>
      <c r="P36" s="5">
        <v>0</v>
      </c>
      <c r="Q36" s="492" t="s">
        <v>335</v>
      </c>
      <c r="R36" s="352"/>
      <c r="S36" s="258" t="s">
        <v>456</v>
      </c>
      <c r="T36" s="420"/>
    </row>
    <row r="37" spans="1:20" s="564" customFormat="1" ht="45">
      <c r="A37" s="568"/>
      <c r="B37" s="718"/>
      <c r="C37" s="568">
        <v>2</v>
      </c>
      <c r="D37" s="568"/>
      <c r="E37" s="134" t="s">
        <v>1706</v>
      </c>
      <c r="F37" s="353" t="str">
        <f>$B$35&amp;"."&amp;$C$37</f>
        <v>8.4.2</v>
      </c>
      <c r="G37" s="451" t="s">
        <v>465</v>
      </c>
      <c r="H37" s="354" t="s">
        <v>386</v>
      </c>
      <c r="I37" s="417">
        <f>K37+L37+M37+N37+O37+P37</f>
        <v>5469</v>
      </c>
      <c r="J37" s="5"/>
      <c r="K37" s="5">
        <v>0</v>
      </c>
      <c r="L37" s="5">
        <v>0</v>
      </c>
      <c r="M37" s="5">
        <v>0</v>
      </c>
      <c r="N37" s="5">
        <v>0</v>
      </c>
      <c r="O37" s="5">
        <v>5469</v>
      </c>
      <c r="P37" s="5">
        <v>0</v>
      </c>
      <c r="Q37" s="492" t="s">
        <v>335</v>
      </c>
      <c r="R37" s="352"/>
      <c r="S37" s="258" t="s">
        <v>456</v>
      </c>
      <c r="T37" s="420"/>
    </row>
    <row r="38" spans="1:20" s="564" customFormat="1" ht="18.75">
      <c r="A38" s="568"/>
      <c r="B38" s="718"/>
      <c r="C38" s="568"/>
      <c r="D38" s="568"/>
      <c r="F38" s="355"/>
      <c r="G38" s="356" t="s">
        <v>336</v>
      </c>
      <c r="H38" s="357"/>
      <c r="I38" s="358"/>
      <c r="J38" s="358"/>
      <c r="K38" s="358"/>
      <c r="L38" s="358"/>
      <c r="M38" s="358"/>
      <c r="N38" s="358"/>
      <c r="O38" s="358"/>
      <c r="P38" s="358"/>
      <c r="Q38" s="493"/>
      <c r="R38" s="352"/>
      <c r="S38" s="258"/>
      <c r="T38" s="420"/>
    </row>
    <row r="39" spans="1:20" ht="18.75">
      <c r="F39" s="438"/>
      <c r="G39" s="428" t="s">
        <v>338</v>
      </c>
      <c r="H39" s="428"/>
      <c r="I39" s="427"/>
      <c r="J39" s="427"/>
      <c r="K39" s="427"/>
      <c r="L39" s="427"/>
      <c r="M39" s="427"/>
      <c r="N39" s="427"/>
      <c r="O39" s="427"/>
      <c r="P39" s="427"/>
      <c r="Q39" s="493"/>
      <c r="R39" s="365"/>
      <c r="S39" s="258"/>
      <c r="T39" s="420"/>
    </row>
    <row r="40" spans="1:20" ht="18.75">
      <c r="F40" s="261" t="s">
        <v>317</v>
      </c>
      <c r="G40" s="435" t="s">
        <v>339</v>
      </c>
      <c r="H40" s="434" t="s">
        <v>222</v>
      </c>
      <c r="I40" s="434" t="s">
        <v>222</v>
      </c>
      <c r="J40" s="434" t="s">
        <v>222</v>
      </c>
      <c r="K40" s="671" t="s">
        <v>222</v>
      </c>
      <c r="L40" s="671" t="s">
        <v>222</v>
      </c>
      <c r="M40" s="671" t="s">
        <v>222</v>
      </c>
      <c r="N40" s="671" t="s">
        <v>222</v>
      </c>
      <c r="O40" s="671" t="s">
        <v>222</v>
      </c>
      <c r="P40" s="671" t="s">
        <v>222</v>
      </c>
      <c r="Q40" s="494"/>
      <c r="R40" s="365"/>
      <c r="S40" s="258"/>
      <c r="T40" s="420"/>
    </row>
    <row r="41" spans="1:20" ht="18.75">
      <c r="A41" s="366"/>
      <c r="B41" s="366"/>
      <c r="F41" s="261" t="s">
        <v>340</v>
      </c>
      <c r="G41" s="436" t="s">
        <v>341</v>
      </c>
      <c r="H41" s="434" t="s">
        <v>222</v>
      </c>
      <c r="I41" s="434" t="s">
        <v>222</v>
      </c>
      <c r="J41" s="434" t="s">
        <v>222</v>
      </c>
      <c r="K41" s="671" t="s">
        <v>222</v>
      </c>
      <c r="L41" s="671" t="s">
        <v>222</v>
      </c>
      <c r="M41" s="671" t="s">
        <v>222</v>
      </c>
      <c r="N41" s="671" t="s">
        <v>222</v>
      </c>
      <c r="O41" s="671" t="s">
        <v>222</v>
      </c>
      <c r="P41" s="671" t="s">
        <v>222</v>
      </c>
      <c r="Q41" s="494"/>
      <c r="R41" s="365"/>
      <c r="S41" s="258"/>
      <c r="T41" s="420"/>
    </row>
    <row r="42" spans="1:20" ht="18.75">
      <c r="A42" s="366"/>
      <c r="B42" s="366"/>
      <c r="F42" s="261" t="s">
        <v>343</v>
      </c>
      <c r="G42" s="437" t="s">
        <v>344</v>
      </c>
      <c r="H42" s="434" t="s">
        <v>342</v>
      </c>
      <c r="I42" s="443"/>
      <c r="J42" s="443"/>
      <c r="K42" s="443"/>
      <c r="L42" s="443"/>
      <c r="M42" s="443"/>
      <c r="N42" s="443"/>
      <c r="O42" s="443"/>
      <c r="P42" s="443"/>
      <c r="Q42" s="494"/>
      <c r="R42" s="365"/>
      <c r="S42" s="258"/>
      <c r="T42" s="420"/>
    </row>
    <row r="43" spans="1:20" ht="18.75">
      <c r="A43" s="366"/>
      <c r="B43" s="366"/>
      <c r="F43" s="261" t="s">
        <v>345</v>
      </c>
      <c r="G43" s="437" t="s">
        <v>346</v>
      </c>
      <c r="H43" s="434" t="s">
        <v>342</v>
      </c>
      <c r="I43" s="443"/>
      <c r="J43" s="443"/>
      <c r="K43" s="443"/>
      <c r="L43" s="443"/>
      <c r="M43" s="443"/>
      <c r="N43" s="443"/>
      <c r="O43" s="443"/>
      <c r="P43" s="443"/>
      <c r="Q43" s="494"/>
      <c r="R43" s="365"/>
      <c r="S43" s="258"/>
      <c r="T43" s="420"/>
    </row>
    <row r="44" spans="1:20" ht="18.75">
      <c r="A44" s="366"/>
      <c r="B44" s="366"/>
      <c r="F44" s="261" t="s">
        <v>347</v>
      </c>
      <c r="G44" s="436" t="s">
        <v>348</v>
      </c>
      <c r="H44" s="434" t="s">
        <v>222</v>
      </c>
      <c r="I44" s="434" t="s">
        <v>222</v>
      </c>
      <c r="J44" s="434" t="s">
        <v>222</v>
      </c>
      <c r="K44" s="671" t="s">
        <v>222</v>
      </c>
      <c r="L44" s="671" t="s">
        <v>222</v>
      </c>
      <c r="M44" s="671" t="s">
        <v>222</v>
      </c>
      <c r="N44" s="671" t="s">
        <v>222</v>
      </c>
      <c r="O44" s="671" t="s">
        <v>222</v>
      </c>
      <c r="P44" s="671" t="s">
        <v>222</v>
      </c>
      <c r="Q44" s="494"/>
      <c r="R44" s="365"/>
      <c r="S44" s="258"/>
      <c r="T44" s="377"/>
    </row>
    <row r="45" spans="1:20" ht="22.5">
      <c r="A45" s="366"/>
      <c r="B45" s="366"/>
      <c r="F45" s="261" t="s">
        <v>349</v>
      </c>
      <c r="G45" s="437" t="s">
        <v>344</v>
      </c>
      <c r="H45" s="434" t="s">
        <v>470</v>
      </c>
      <c r="I45" s="443"/>
      <c r="J45" s="443"/>
      <c r="K45" s="443"/>
      <c r="L45" s="443"/>
      <c r="M45" s="443"/>
      <c r="N45" s="443"/>
      <c r="O45" s="443"/>
      <c r="P45" s="443"/>
      <c r="Q45" s="494"/>
      <c r="R45" s="365"/>
      <c r="S45" s="258" t="s">
        <v>474</v>
      </c>
      <c r="T45" s="377"/>
    </row>
    <row r="46" spans="1:20" ht="22.5">
      <c r="A46" s="366"/>
      <c r="B46" s="366"/>
      <c r="F46" s="261" t="s">
        <v>350</v>
      </c>
      <c r="G46" s="437" t="s">
        <v>346</v>
      </c>
      <c r="H46" s="434" t="s">
        <v>470</v>
      </c>
      <c r="I46" s="443"/>
      <c r="J46" s="443"/>
      <c r="K46" s="443"/>
      <c r="L46" s="443"/>
      <c r="M46" s="443"/>
      <c r="N46" s="443"/>
      <c r="O46" s="443"/>
      <c r="P46" s="443"/>
      <c r="Q46" s="494"/>
      <c r="R46" s="365"/>
      <c r="S46" s="258" t="s">
        <v>676</v>
      </c>
      <c r="T46" s="377"/>
    </row>
    <row r="47" spans="1:20" ht="22.5">
      <c r="A47" s="366"/>
      <c r="B47" s="366"/>
      <c r="F47" s="261" t="s">
        <v>351</v>
      </c>
      <c r="G47" s="436" t="s">
        <v>352</v>
      </c>
      <c r="H47" s="434" t="s">
        <v>222</v>
      </c>
      <c r="I47" s="434" t="s">
        <v>222</v>
      </c>
      <c r="J47" s="434" t="s">
        <v>222</v>
      </c>
      <c r="K47" s="671" t="s">
        <v>222</v>
      </c>
      <c r="L47" s="671" t="s">
        <v>222</v>
      </c>
      <c r="M47" s="671" t="s">
        <v>222</v>
      </c>
      <c r="N47" s="671" t="s">
        <v>222</v>
      </c>
      <c r="O47" s="671" t="s">
        <v>222</v>
      </c>
      <c r="P47" s="671" t="s">
        <v>222</v>
      </c>
      <c r="Q47" s="494"/>
      <c r="R47" s="365"/>
      <c r="S47" s="258"/>
      <c r="T47" s="377"/>
    </row>
    <row r="48" spans="1:20" ht="18.75">
      <c r="A48" s="366"/>
      <c r="B48" s="366"/>
      <c r="F48" s="261" t="s">
        <v>353</v>
      </c>
      <c r="G48" s="437" t="s">
        <v>344</v>
      </c>
      <c r="H48" s="434" t="s">
        <v>471</v>
      </c>
      <c r="I48" s="443"/>
      <c r="J48" s="443"/>
      <c r="K48" s="443"/>
      <c r="L48" s="443"/>
      <c r="M48" s="443"/>
      <c r="N48" s="443"/>
      <c r="O48" s="443"/>
      <c r="P48" s="443"/>
      <c r="Q48" s="494"/>
      <c r="R48" s="365"/>
      <c r="S48" s="258" t="s">
        <v>475</v>
      </c>
      <c r="T48" s="377"/>
    </row>
    <row r="49" spans="1:20" ht="18.75">
      <c r="A49" s="366"/>
      <c r="B49" s="366"/>
      <c r="F49" s="261" t="s">
        <v>354</v>
      </c>
      <c r="G49" s="437" t="s">
        <v>346</v>
      </c>
      <c r="H49" s="434" t="s">
        <v>471</v>
      </c>
      <c r="I49" s="443"/>
      <c r="J49" s="443"/>
      <c r="K49" s="443"/>
      <c r="L49" s="443"/>
      <c r="M49" s="443"/>
      <c r="N49" s="443"/>
      <c r="O49" s="443"/>
      <c r="P49" s="443"/>
      <c r="Q49" s="494"/>
      <c r="R49" s="365"/>
      <c r="S49" s="258" t="s">
        <v>476</v>
      </c>
      <c r="T49" s="377"/>
    </row>
    <row r="50" spans="1:20" ht="18.75">
      <c r="A50" s="366"/>
      <c r="B50" s="366"/>
      <c r="F50" s="261" t="s">
        <v>355</v>
      </c>
      <c r="G50" s="436" t="s">
        <v>472</v>
      </c>
      <c r="H50" s="434" t="s">
        <v>222</v>
      </c>
      <c r="I50" s="434" t="s">
        <v>222</v>
      </c>
      <c r="J50" s="434" t="s">
        <v>222</v>
      </c>
      <c r="K50" s="671" t="s">
        <v>222</v>
      </c>
      <c r="L50" s="671" t="s">
        <v>222</v>
      </c>
      <c r="M50" s="671" t="s">
        <v>222</v>
      </c>
      <c r="N50" s="671" t="s">
        <v>222</v>
      </c>
      <c r="O50" s="671" t="s">
        <v>222</v>
      </c>
      <c r="P50" s="671" t="s">
        <v>222</v>
      </c>
      <c r="Q50" s="494"/>
      <c r="R50" s="365"/>
      <c r="S50" s="258"/>
      <c r="T50" s="377"/>
    </row>
    <row r="51" spans="1:20" ht="18.75">
      <c r="A51" s="366"/>
      <c r="B51" s="366"/>
      <c r="F51" s="261" t="s">
        <v>357</v>
      </c>
      <c r="G51" s="437" t="s">
        <v>344</v>
      </c>
      <c r="H51" s="434" t="s">
        <v>356</v>
      </c>
      <c r="I51" s="443">
        <v>11.26</v>
      </c>
      <c r="J51" s="443"/>
      <c r="K51" s="443">
        <v>11.26</v>
      </c>
      <c r="L51" s="443">
        <v>11.26</v>
      </c>
      <c r="M51" s="443">
        <v>11.26</v>
      </c>
      <c r="N51" s="443">
        <v>11.26</v>
      </c>
      <c r="O51" s="443">
        <v>11.26</v>
      </c>
      <c r="P51" s="443">
        <v>11.26</v>
      </c>
      <c r="Q51" s="494"/>
      <c r="R51" s="365"/>
      <c r="S51" s="258" t="s">
        <v>677</v>
      </c>
      <c r="T51" s="377"/>
    </row>
    <row r="52" spans="1:20" ht="18.75">
      <c r="A52" s="366"/>
      <c r="B52" s="366"/>
      <c r="F52" s="261" t="s">
        <v>358</v>
      </c>
      <c r="G52" s="437" t="s">
        <v>346</v>
      </c>
      <c r="H52" s="434" t="s">
        <v>356</v>
      </c>
      <c r="I52" s="443">
        <v>15.3</v>
      </c>
      <c r="J52" s="443"/>
      <c r="K52" s="443">
        <v>15.3</v>
      </c>
      <c r="L52" s="443">
        <v>15.3</v>
      </c>
      <c r="M52" s="443">
        <v>15.3</v>
      </c>
      <c r="N52" s="443">
        <v>15.3</v>
      </c>
      <c r="O52" s="443">
        <v>15.3</v>
      </c>
      <c r="P52" s="443">
        <v>15.3</v>
      </c>
      <c r="Q52" s="494"/>
      <c r="R52" s="365"/>
      <c r="S52" s="258" t="s">
        <v>678</v>
      </c>
      <c r="T52" s="377"/>
    </row>
    <row r="53" spans="1:20" ht="18.75">
      <c r="A53" s="366"/>
      <c r="B53" s="366"/>
      <c r="F53" s="261" t="s">
        <v>359</v>
      </c>
      <c r="G53" s="436" t="s">
        <v>679</v>
      </c>
      <c r="H53" s="434" t="s">
        <v>222</v>
      </c>
      <c r="I53" s="434" t="s">
        <v>222</v>
      </c>
      <c r="J53" s="434" t="s">
        <v>222</v>
      </c>
      <c r="K53" s="671" t="s">
        <v>222</v>
      </c>
      <c r="L53" s="671" t="s">
        <v>222</v>
      </c>
      <c r="M53" s="671" t="s">
        <v>222</v>
      </c>
      <c r="N53" s="671" t="s">
        <v>222</v>
      </c>
      <c r="O53" s="671" t="s">
        <v>222</v>
      </c>
      <c r="P53" s="671" t="s">
        <v>222</v>
      </c>
      <c r="Q53" s="494"/>
      <c r="R53" s="365"/>
      <c r="S53" s="258"/>
      <c r="T53" s="377"/>
    </row>
    <row r="54" spans="1:20" ht="18.75">
      <c r="A54" s="366"/>
      <c r="B54" s="366"/>
      <c r="F54" s="261" t="s">
        <v>360</v>
      </c>
      <c r="G54" s="437" t="s">
        <v>344</v>
      </c>
      <c r="H54" s="434" t="s">
        <v>680</v>
      </c>
      <c r="I54" s="443"/>
      <c r="J54" s="443"/>
      <c r="K54" s="443"/>
      <c r="L54" s="443"/>
      <c r="M54" s="443"/>
      <c r="N54" s="443"/>
      <c r="O54" s="443"/>
      <c r="P54" s="443"/>
      <c r="Q54" s="494"/>
      <c r="R54" s="365"/>
      <c r="S54" s="258" t="s">
        <v>682</v>
      </c>
      <c r="T54" s="377"/>
    </row>
    <row r="55" spans="1:20" ht="18.75">
      <c r="A55" s="366"/>
      <c r="B55" s="366"/>
      <c r="F55" s="261" t="s">
        <v>361</v>
      </c>
      <c r="G55" s="437" t="s">
        <v>346</v>
      </c>
      <c r="H55" s="434" t="s">
        <v>680</v>
      </c>
      <c r="I55" s="443"/>
      <c r="J55" s="443"/>
      <c r="K55" s="443"/>
      <c r="L55" s="443"/>
      <c r="M55" s="443"/>
      <c r="N55" s="443"/>
      <c r="O55" s="443"/>
      <c r="P55" s="443"/>
      <c r="Q55" s="494"/>
      <c r="R55" s="365"/>
      <c r="S55" s="258" t="s">
        <v>683</v>
      </c>
      <c r="T55" s="377"/>
    </row>
    <row r="56" spans="1:20" ht="18.75">
      <c r="A56" s="366"/>
      <c r="B56" s="366"/>
      <c r="F56" s="261" t="s">
        <v>362</v>
      </c>
      <c r="G56" s="436" t="s">
        <v>681</v>
      </c>
      <c r="H56" s="434" t="s">
        <v>222</v>
      </c>
      <c r="I56" s="434" t="s">
        <v>222</v>
      </c>
      <c r="J56" s="434" t="s">
        <v>222</v>
      </c>
      <c r="K56" s="671" t="s">
        <v>222</v>
      </c>
      <c r="L56" s="671" t="s">
        <v>222</v>
      </c>
      <c r="M56" s="671" t="s">
        <v>222</v>
      </c>
      <c r="N56" s="671" t="s">
        <v>222</v>
      </c>
      <c r="O56" s="671" t="s">
        <v>222</v>
      </c>
      <c r="P56" s="671" t="s">
        <v>222</v>
      </c>
      <c r="Q56" s="494"/>
      <c r="R56" s="365"/>
      <c r="S56" s="258"/>
      <c r="T56" s="377"/>
    </row>
    <row r="57" spans="1:20" ht="18.75">
      <c r="A57" s="366"/>
      <c r="B57" s="366"/>
      <c r="F57" s="261" t="s">
        <v>363</v>
      </c>
      <c r="G57" s="437" t="s">
        <v>344</v>
      </c>
      <c r="H57" s="570" t="s">
        <v>356</v>
      </c>
      <c r="I57" s="443"/>
      <c r="J57" s="443"/>
      <c r="K57" s="443"/>
      <c r="L57" s="443"/>
      <c r="M57" s="443"/>
      <c r="N57" s="443"/>
      <c r="O57" s="443"/>
      <c r="P57" s="443"/>
      <c r="Q57" s="494"/>
      <c r="R57" s="365"/>
      <c r="S57" s="258"/>
      <c r="T57" s="377"/>
    </row>
    <row r="58" spans="1:20" ht="18.75">
      <c r="A58" s="366"/>
      <c r="B58" s="366"/>
      <c r="F58" s="261" t="s">
        <v>364</v>
      </c>
      <c r="G58" s="437" t="s">
        <v>346</v>
      </c>
      <c r="H58" s="570" t="s">
        <v>356</v>
      </c>
      <c r="I58" s="443"/>
      <c r="J58" s="443"/>
      <c r="K58" s="443"/>
      <c r="L58" s="443"/>
      <c r="M58" s="443"/>
      <c r="N58" s="443"/>
      <c r="O58" s="443"/>
      <c r="P58" s="443"/>
      <c r="Q58" s="494"/>
      <c r="R58" s="365"/>
      <c r="S58" s="258"/>
      <c r="T58" s="377"/>
    </row>
    <row r="59" spans="1:20" ht="18.75">
      <c r="A59" s="366"/>
      <c r="B59" s="366"/>
      <c r="F59" s="261" t="s">
        <v>365</v>
      </c>
      <c r="G59" s="436" t="s">
        <v>684</v>
      </c>
      <c r="H59" s="434" t="s">
        <v>222</v>
      </c>
      <c r="I59" s="434" t="s">
        <v>222</v>
      </c>
      <c r="J59" s="434" t="s">
        <v>222</v>
      </c>
      <c r="K59" s="671" t="s">
        <v>222</v>
      </c>
      <c r="L59" s="671" t="s">
        <v>222</v>
      </c>
      <c r="M59" s="671" t="s">
        <v>222</v>
      </c>
      <c r="N59" s="671" t="s">
        <v>222</v>
      </c>
      <c r="O59" s="671" t="s">
        <v>222</v>
      </c>
      <c r="P59" s="671" t="s">
        <v>222</v>
      </c>
      <c r="Q59" s="494"/>
      <c r="R59" s="365"/>
      <c r="S59" s="258"/>
      <c r="T59" s="377"/>
    </row>
    <row r="60" spans="1:20" ht="18.75">
      <c r="A60" s="366"/>
      <c r="B60" s="366"/>
      <c r="F60" s="261" t="s">
        <v>366</v>
      </c>
      <c r="G60" s="437" t="s">
        <v>344</v>
      </c>
      <c r="H60" s="570" t="s">
        <v>356</v>
      </c>
      <c r="I60" s="443"/>
      <c r="J60" s="443"/>
      <c r="K60" s="443"/>
      <c r="L60" s="443"/>
      <c r="M60" s="443"/>
      <c r="N60" s="443"/>
      <c r="O60" s="443"/>
      <c r="P60" s="443"/>
      <c r="Q60" s="494"/>
      <c r="R60" s="365"/>
      <c r="S60" s="258"/>
      <c r="T60" s="377"/>
    </row>
    <row r="61" spans="1:20" ht="18.75">
      <c r="A61" s="366"/>
      <c r="B61" s="366"/>
      <c r="F61" s="261" t="s">
        <v>367</v>
      </c>
      <c r="G61" s="437" t="s">
        <v>346</v>
      </c>
      <c r="H61" s="570" t="s">
        <v>356</v>
      </c>
      <c r="I61" s="443"/>
      <c r="J61" s="443"/>
      <c r="K61" s="443"/>
      <c r="L61" s="443"/>
      <c r="M61" s="443"/>
      <c r="N61" s="443"/>
      <c r="O61" s="443"/>
      <c r="P61" s="443"/>
      <c r="Q61" s="494"/>
      <c r="R61" s="365"/>
      <c r="S61" s="258"/>
      <c r="T61" s="377"/>
    </row>
    <row r="62" spans="1:20" ht="22.5">
      <c r="A62" s="366"/>
      <c r="B62" s="366"/>
      <c r="F62" s="261" t="s">
        <v>368</v>
      </c>
      <c r="G62" s="436" t="s">
        <v>685</v>
      </c>
      <c r="H62" s="434" t="s">
        <v>222</v>
      </c>
      <c r="I62" s="434" t="s">
        <v>222</v>
      </c>
      <c r="J62" s="434" t="s">
        <v>222</v>
      </c>
      <c r="K62" s="671" t="s">
        <v>222</v>
      </c>
      <c r="L62" s="671" t="s">
        <v>222</v>
      </c>
      <c r="M62" s="671" t="s">
        <v>222</v>
      </c>
      <c r="N62" s="671" t="s">
        <v>222</v>
      </c>
      <c r="O62" s="671" t="s">
        <v>222</v>
      </c>
      <c r="P62" s="671" t="s">
        <v>222</v>
      </c>
      <c r="Q62" s="494"/>
      <c r="R62" s="365"/>
      <c r="S62" s="258"/>
      <c r="T62" s="377"/>
    </row>
    <row r="63" spans="1:20" ht="18.75">
      <c r="A63" s="366"/>
      <c r="B63" s="366"/>
      <c r="F63" s="261" t="s">
        <v>369</v>
      </c>
      <c r="G63" s="437" t="s">
        <v>344</v>
      </c>
      <c r="H63" s="570" t="s">
        <v>356</v>
      </c>
      <c r="I63" s="443"/>
      <c r="J63" s="443"/>
      <c r="K63" s="443"/>
      <c r="L63" s="443"/>
      <c r="M63" s="443"/>
      <c r="N63" s="443"/>
      <c r="O63" s="443"/>
      <c r="P63" s="443"/>
      <c r="Q63" s="494"/>
      <c r="R63" s="365"/>
      <c r="S63" s="258"/>
      <c r="T63" s="377"/>
    </row>
    <row r="64" spans="1:20" ht="18.75">
      <c r="A64" s="366"/>
      <c r="B64" s="366"/>
      <c r="F64" s="261" t="s">
        <v>370</v>
      </c>
      <c r="G64" s="437" t="s">
        <v>346</v>
      </c>
      <c r="H64" s="570" t="s">
        <v>356</v>
      </c>
      <c r="I64" s="443"/>
      <c r="J64" s="443"/>
      <c r="K64" s="443"/>
      <c r="L64" s="443"/>
      <c r="M64" s="443"/>
      <c r="N64" s="443"/>
      <c r="O64" s="443"/>
      <c r="P64" s="443"/>
      <c r="Q64" s="494"/>
      <c r="R64" s="365"/>
      <c r="S64" s="258"/>
      <c r="T64" s="377"/>
    </row>
    <row r="65" spans="1:20" s="564" customFormat="1" ht="18.75">
      <c r="A65" s="366"/>
      <c r="B65" s="366"/>
      <c r="C65" s="568"/>
      <c r="D65" s="568"/>
      <c r="F65" s="500" t="s">
        <v>371</v>
      </c>
      <c r="G65" s="573" t="s">
        <v>686</v>
      </c>
      <c r="H65" s="570" t="s">
        <v>222</v>
      </c>
      <c r="I65" s="570" t="s">
        <v>222</v>
      </c>
      <c r="J65" s="570" t="s">
        <v>222</v>
      </c>
      <c r="K65" s="671" t="s">
        <v>222</v>
      </c>
      <c r="L65" s="671" t="s">
        <v>222</v>
      </c>
      <c r="M65" s="671" t="s">
        <v>222</v>
      </c>
      <c r="N65" s="671" t="s">
        <v>222</v>
      </c>
      <c r="O65" s="671" t="s">
        <v>222</v>
      </c>
      <c r="P65" s="671" t="s">
        <v>222</v>
      </c>
      <c r="Q65" s="494"/>
      <c r="R65" s="365"/>
      <c r="S65" s="258"/>
      <c r="T65" s="377"/>
    </row>
    <row r="66" spans="1:20" s="564" customFormat="1" ht="18.75">
      <c r="A66" s="366"/>
      <c r="B66" s="366"/>
      <c r="C66" s="568"/>
      <c r="D66" s="568"/>
      <c r="F66" s="500" t="s">
        <v>372</v>
      </c>
      <c r="G66" s="567" t="s">
        <v>344</v>
      </c>
      <c r="H66" s="570" t="s">
        <v>356</v>
      </c>
      <c r="I66" s="443"/>
      <c r="J66" s="443"/>
      <c r="K66" s="443"/>
      <c r="L66" s="443"/>
      <c r="M66" s="443"/>
      <c r="N66" s="443"/>
      <c r="O66" s="443"/>
      <c r="P66" s="443"/>
      <c r="Q66" s="494"/>
      <c r="R66" s="365"/>
      <c r="S66" s="258"/>
      <c r="T66" s="377"/>
    </row>
    <row r="67" spans="1:20" s="564" customFormat="1" ht="18.75">
      <c r="A67" s="366"/>
      <c r="B67" s="366"/>
      <c r="C67" s="568"/>
      <c r="D67" s="568"/>
      <c r="F67" s="500" t="s">
        <v>373</v>
      </c>
      <c r="G67" s="567" t="s">
        <v>346</v>
      </c>
      <c r="H67" s="570" t="s">
        <v>356</v>
      </c>
      <c r="I67" s="443"/>
      <c r="J67" s="443"/>
      <c r="K67" s="443"/>
      <c r="L67" s="443"/>
      <c r="M67" s="443"/>
      <c r="N67" s="443"/>
      <c r="O67" s="443"/>
      <c r="P67" s="443"/>
      <c r="Q67" s="494"/>
      <c r="R67" s="365"/>
      <c r="S67" s="258"/>
      <c r="T67" s="377"/>
    </row>
    <row r="68" spans="1:20" s="564" customFormat="1" ht="22.5">
      <c r="A68" s="366"/>
      <c r="B68" s="366"/>
      <c r="C68" s="568"/>
      <c r="D68" s="568"/>
      <c r="F68" s="500" t="s">
        <v>374</v>
      </c>
      <c r="G68" s="573" t="s">
        <v>375</v>
      </c>
      <c r="H68" s="570" t="s">
        <v>222</v>
      </c>
      <c r="I68" s="570" t="s">
        <v>222</v>
      </c>
      <c r="J68" s="570" t="s">
        <v>222</v>
      </c>
      <c r="K68" s="671" t="s">
        <v>222</v>
      </c>
      <c r="L68" s="671" t="s">
        <v>222</v>
      </c>
      <c r="M68" s="671" t="s">
        <v>222</v>
      </c>
      <c r="N68" s="671" t="s">
        <v>222</v>
      </c>
      <c r="O68" s="671" t="s">
        <v>222</v>
      </c>
      <c r="P68" s="671" t="s">
        <v>222</v>
      </c>
      <c r="Q68" s="494"/>
      <c r="R68" s="365"/>
      <c r="S68" s="258"/>
      <c r="T68" s="377"/>
    </row>
    <row r="69" spans="1:20" s="564" customFormat="1" ht="18.75">
      <c r="A69" s="366"/>
      <c r="B69" s="366"/>
      <c r="C69" s="568"/>
      <c r="D69" s="568"/>
      <c r="F69" s="500" t="s">
        <v>376</v>
      </c>
      <c r="G69" s="567" t="s">
        <v>344</v>
      </c>
      <c r="H69" s="570" t="s">
        <v>356</v>
      </c>
      <c r="I69" s="443"/>
      <c r="J69" s="443"/>
      <c r="K69" s="443"/>
      <c r="L69" s="443"/>
      <c r="M69" s="443"/>
      <c r="N69" s="443"/>
      <c r="O69" s="443"/>
      <c r="P69" s="443"/>
      <c r="Q69" s="494"/>
      <c r="R69" s="365"/>
      <c r="S69" s="258"/>
      <c r="T69" s="377"/>
    </row>
    <row r="70" spans="1:20" s="564" customFormat="1" ht="18.75">
      <c r="A70" s="366"/>
      <c r="B70" s="366"/>
      <c r="C70" s="568"/>
      <c r="D70" s="568"/>
      <c r="F70" s="500" t="s">
        <v>377</v>
      </c>
      <c r="G70" s="567" t="s">
        <v>346</v>
      </c>
      <c r="H70" s="570" t="s">
        <v>356</v>
      </c>
      <c r="I70" s="443"/>
      <c r="J70" s="443"/>
      <c r="K70" s="443"/>
      <c r="L70" s="443"/>
      <c r="M70" s="443"/>
      <c r="N70" s="443"/>
      <c r="O70" s="443"/>
      <c r="P70" s="443"/>
      <c r="Q70" s="494"/>
      <c r="R70" s="365"/>
      <c r="S70" s="258"/>
      <c r="T70" s="377"/>
    </row>
    <row r="71" spans="1:20" s="564" customFormat="1" ht="18.75">
      <c r="A71" s="366"/>
      <c r="B71" s="366"/>
      <c r="C71" s="568"/>
      <c r="D71" s="568"/>
      <c r="F71" s="500" t="s">
        <v>689</v>
      </c>
      <c r="G71" s="573" t="s">
        <v>687</v>
      </c>
      <c r="H71" s="570" t="s">
        <v>222</v>
      </c>
      <c r="I71" s="570" t="s">
        <v>222</v>
      </c>
      <c r="J71" s="570" t="s">
        <v>222</v>
      </c>
      <c r="K71" s="671" t="s">
        <v>222</v>
      </c>
      <c r="L71" s="671" t="s">
        <v>222</v>
      </c>
      <c r="M71" s="671" t="s">
        <v>222</v>
      </c>
      <c r="N71" s="671" t="s">
        <v>222</v>
      </c>
      <c r="O71" s="671" t="s">
        <v>222</v>
      </c>
      <c r="P71" s="671" t="s">
        <v>222</v>
      </c>
      <c r="Q71" s="494"/>
      <c r="R71" s="365"/>
      <c r="S71" s="258"/>
      <c r="T71" s="377"/>
    </row>
    <row r="72" spans="1:20" s="564" customFormat="1" ht="18.75">
      <c r="A72" s="366"/>
      <c r="B72" s="366"/>
      <c r="C72" s="568"/>
      <c r="D72" s="568"/>
      <c r="F72" s="500" t="s">
        <v>690</v>
      </c>
      <c r="G72" s="567" t="s">
        <v>344</v>
      </c>
      <c r="H72" s="570" t="s">
        <v>688</v>
      </c>
      <c r="I72" s="443">
        <v>0.16869140311092162</v>
      </c>
      <c r="J72" s="443">
        <v>0.16869140311092162</v>
      </c>
      <c r="K72" s="443">
        <v>0.16869140311092162</v>
      </c>
      <c r="L72" s="443">
        <v>0.16869140311092162</v>
      </c>
      <c r="M72" s="443">
        <v>0.16869140311092162</v>
      </c>
      <c r="N72" s="443">
        <v>0.16869140311092162</v>
      </c>
      <c r="O72" s="443">
        <v>0.16869140311092162</v>
      </c>
      <c r="P72" s="443">
        <v>0.16869140311092162</v>
      </c>
      <c r="Q72" s="494"/>
      <c r="R72" s="365"/>
      <c r="S72" s="258"/>
      <c r="T72" s="377"/>
    </row>
    <row r="73" spans="1:20" s="564" customFormat="1" ht="18.75">
      <c r="A73" s="366"/>
      <c r="B73" s="366"/>
      <c r="C73" s="568"/>
      <c r="D73" s="568"/>
      <c r="F73" s="500" t="s">
        <v>691</v>
      </c>
      <c r="G73" s="567" t="s">
        <v>346</v>
      </c>
      <c r="H73" s="570" t="s">
        <v>688</v>
      </c>
      <c r="I73" s="675">
        <v>0.16236</v>
      </c>
      <c r="J73" s="675">
        <v>0.16236</v>
      </c>
      <c r="K73" s="675">
        <v>0.16236</v>
      </c>
      <c r="L73" s="675">
        <v>0.16236</v>
      </c>
      <c r="M73" s="675">
        <v>0.16236</v>
      </c>
      <c r="N73" s="675">
        <v>0.16236</v>
      </c>
      <c r="O73" s="675">
        <v>0.16236</v>
      </c>
      <c r="P73" s="675">
        <v>0.16236</v>
      </c>
      <c r="Q73" s="494"/>
      <c r="R73" s="365"/>
      <c r="S73" s="258"/>
      <c r="T73" s="377"/>
    </row>
    <row r="74" spans="1:20" s="564" customFormat="1" ht="18.75">
      <c r="A74" s="366"/>
      <c r="B74" s="366"/>
      <c r="C74" s="568"/>
      <c r="D74" s="568"/>
      <c r="F74" s="500" t="s">
        <v>692</v>
      </c>
      <c r="G74" s="573" t="s">
        <v>698</v>
      </c>
      <c r="H74" s="570" t="s">
        <v>222</v>
      </c>
      <c r="I74" s="570" t="s">
        <v>222</v>
      </c>
      <c r="J74" s="570" t="s">
        <v>222</v>
      </c>
      <c r="K74" s="671" t="s">
        <v>222</v>
      </c>
      <c r="L74" s="671" t="s">
        <v>222</v>
      </c>
      <c r="M74" s="671" t="s">
        <v>222</v>
      </c>
      <c r="N74" s="671" t="s">
        <v>222</v>
      </c>
      <c r="O74" s="671" t="s">
        <v>222</v>
      </c>
      <c r="P74" s="671" t="s">
        <v>222</v>
      </c>
      <c r="Q74" s="494"/>
      <c r="R74" s="365"/>
      <c r="S74" s="258"/>
      <c r="T74" s="377"/>
    </row>
    <row r="75" spans="1:20" s="564" customFormat="1" ht="18.75">
      <c r="A75" s="366"/>
      <c r="B75" s="366"/>
      <c r="C75" s="568"/>
      <c r="D75" s="568"/>
      <c r="F75" s="500" t="s">
        <v>693</v>
      </c>
      <c r="G75" s="567" t="s">
        <v>344</v>
      </c>
      <c r="H75" s="570" t="s">
        <v>699</v>
      </c>
      <c r="I75" s="443">
        <v>37.81</v>
      </c>
      <c r="J75" s="443"/>
      <c r="K75" s="443">
        <v>37.81</v>
      </c>
      <c r="L75" s="443">
        <v>37.81</v>
      </c>
      <c r="M75" s="443">
        <v>37.81</v>
      </c>
      <c r="N75" s="443">
        <v>37.81</v>
      </c>
      <c r="O75" s="443">
        <v>37.81</v>
      </c>
      <c r="P75" s="443">
        <v>37.81</v>
      </c>
      <c r="Q75" s="494"/>
      <c r="R75" s="365"/>
      <c r="S75" s="258"/>
      <c r="T75" s="377"/>
    </row>
    <row r="76" spans="1:20" s="564" customFormat="1" ht="18.75">
      <c r="A76" s="366"/>
      <c r="B76" s="366"/>
      <c r="C76" s="568"/>
      <c r="D76" s="568"/>
      <c r="F76" s="500" t="s">
        <v>694</v>
      </c>
      <c r="G76" s="567" t="s">
        <v>346</v>
      </c>
      <c r="H76" s="570" t="s">
        <v>699</v>
      </c>
      <c r="I76" s="675">
        <v>32</v>
      </c>
      <c r="J76" s="675"/>
      <c r="K76" s="675">
        <v>32</v>
      </c>
      <c r="L76" s="675">
        <v>32</v>
      </c>
      <c r="M76" s="675">
        <v>32</v>
      </c>
      <c r="N76" s="675">
        <v>32</v>
      </c>
      <c r="O76" s="675">
        <v>32</v>
      </c>
      <c r="P76" s="675">
        <v>32</v>
      </c>
      <c r="Q76" s="494"/>
      <c r="R76" s="365"/>
      <c r="S76" s="258"/>
      <c r="T76" s="377"/>
    </row>
    <row r="77" spans="1:20" s="564" customFormat="1" ht="18.75">
      <c r="A77" s="366"/>
      <c r="B77" s="366"/>
      <c r="C77" s="568"/>
      <c r="D77" s="568"/>
      <c r="F77" s="500" t="s">
        <v>695</v>
      </c>
      <c r="G77" s="573" t="s">
        <v>700</v>
      </c>
      <c r="H77" s="570" t="s">
        <v>222</v>
      </c>
      <c r="I77" s="570" t="s">
        <v>222</v>
      </c>
      <c r="J77" s="570" t="s">
        <v>222</v>
      </c>
      <c r="K77" s="671" t="s">
        <v>222</v>
      </c>
      <c r="L77" s="671" t="s">
        <v>222</v>
      </c>
      <c r="M77" s="671" t="s">
        <v>222</v>
      </c>
      <c r="N77" s="671" t="s">
        <v>222</v>
      </c>
      <c r="O77" s="671" t="s">
        <v>222</v>
      </c>
      <c r="P77" s="671" t="s">
        <v>222</v>
      </c>
      <c r="Q77" s="494"/>
      <c r="R77" s="365"/>
      <c r="S77" s="258"/>
      <c r="T77" s="377"/>
    </row>
    <row r="78" spans="1:20" s="564" customFormat="1" ht="18.75">
      <c r="A78" s="366"/>
      <c r="B78" s="366"/>
      <c r="C78" s="568"/>
      <c r="D78" s="568"/>
      <c r="F78" s="500" t="s">
        <v>696</v>
      </c>
      <c r="G78" s="567" t="s">
        <v>344</v>
      </c>
      <c r="H78" s="570" t="s">
        <v>699</v>
      </c>
      <c r="I78" s="443"/>
      <c r="J78" s="443"/>
      <c r="K78" s="443"/>
      <c r="L78" s="443"/>
      <c r="M78" s="443"/>
      <c r="N78" s="443"/>
      <c r="O78" s="443"/>
      <c r="P78" s="443"/>
      <c r="Q78" s="494"/>
      <c r="R78" s="365"/>
      <c r="S78" s="258"/>
      <c r="T78" s="377"/>
    </row>
    <row r="79" spans="1:20" s="564" customFormat="1" ht="18.75">
      <c r="A79" s="366"/>
      <c r="B79" s="366"/>
      <c r="C79" s="568"/>
      <c r="D79" s="568"/>
      <c r="F79" s="500" t="s">
        <v>697</v>
      </c>
      <c r="G79" s="567" t="s">
        <v>346</v>
      </c>
      <c r="H79" s="570" t="s">
        <v>699</v>
      </c>
      <c r="I79" s="443"/>
      <c r="J79" s="443"/>
      <c r="K79" s="443"/>
      <c r="L79" s="443"/>
      <c r="M79" s="443"/>
      <c r="N79" s="443"/>
      <c r="O79" s="443"/>
      <c r="P79" s="443"/>
      <c r="Q79" s="494"/>
      <c r="R79" s="365"/>
      <c r="S79" s="258"/>
      <c r="T79" s="377"/>
    </row>
    <row r="80" spans="1:20" ht="18.75">
      <c r="A80" s="366"/>
      <c r="B80" s="366"/>
      <c r="F80" s="261" t="s">
        <v>702</v>
      </c>
      <c r="G80" s="436" t="s">
        <v>701</v>
      </c>
      <c r="H80" s="434" t="s">
        <v>222</v>
      </c>
      <c r="I80" s="434" t="s">
        <v>222</v>
      </c>
      <c r="J80" s="434" t="s">
        <v>222</v>
      </c>
      <c r="K80" s="671" t="s">
        <v>222</v>
      </c>
      <c r="L80" s="671" t="s">
        <v>222</v>
      </c>
      <c r="M80" s="671" t="s">
        <v>222</v>
      </c>
      <c r="N80" s="671" t="s">
        <v>222</v>
      </c>
      <c r="O80" s="671" t="s">
        <v>222</v>
      </c>
      <c r="P80" s="671" t="s">
        <v>222</v>
      </c>
      <c r="Q80" s="494"/>
      <c r="R80" s="365"/>
      <c r="S80" s="258"/>
      <c r="T80" s="377"/>
    </row>
    <row r="81" spans="1:20" ht="18.75">
      <c r="A81" s="366"/>
      <c r="B81" s="366"/>
      <c r="F81" s="261" t="s">
        <v>703</v>
      </c>
      <c r="G81" s="437" t="s">
        <v>344</v>
      </c>
      <c r="H81" s="434" t="s">
        <v>433</v>
      </c>
      <c r="I81" s="443"/>
      <c r="J81" s="443"/>
      <c r="K81" s="443"/>
      <c r="L81" s="443"/>
      <c r="M81" s="443"/>
      <c r="N81" s="443"/>
      <c r="O81" s="443"/>
      <c r="P81" s="443"/>
      <c r="Q81" s="494"/>
      <c r="R81" s="365"/>
      <c r="S81" s="258" t="s">
        <v>708</v>
      </c>
      <c r="T81" s="377"/>
    </row>
    <row r="82" spans="1:20" ht="18.75">
      <c r="A82" s="366"/>
      <c r="B82" s="366"/>
      <c r="F82" s="500" t="s">
        <v>704</v>
      </c>
      <c r="G82" s="437" t="s">
        <v>346</v>
      </c>
      <c r="H82" s="434" t="s">
        <v>433</v>
      </c>
      <c r="I82" s="443"/>
      <c r="J82" s="443"/>
      <c r="K82" s="443"/>
      <c r="L82" s="443"/>
      <c r="M82" s="443"/>
      <c r="N82" s="443"/>
      <c r="O82" s="443"/>
      <c r="P82" s="443"/>
      <c r="Q82" s="494"/>
      <c r="R82" s="365"/>
      <c r="S82" s="258" t="s">
        <v>709</v>
      </c>
      <c r="T82" s="377"/>
    </row>
    <row r="83" spans="1:20" s="564" customFormat="1" ht="18.75">
      <c r="A83" s="366"/>
      <c r="B83" s="366"/>
      <c r="C83" s="568"/>
      <c r="D83" s="568"/>
      <c r="F83" s="500" t="s">
        <v>705</v>
      </c>
      <c r="G83" s="573" t="s">
        <v>657</v>
      </c>
      <c r="H83" s="570" t="s">
        <v>222</v>
      </c>
      <c r="I83" s="570" t="s">
        <v>222</v>
      </c>
      <c r="J83" s="570" t="s">
        <v>222</v>
      </c>
      <c r="K83" s="671" t="s">
        <v>222</v>
      </c>
      <c r="L83" s="671" t="s">
        <v>222</v>
      </c>
      <c r="M83" s="671" t="s">
        <v>222</v>
      </c>
      <c r="N83" s="671" t="s">
        <v>222</v>
      </c>
      <c r="O83" s="671" t="s">
        <v>222</v>
      </c>
      <c r="P83" s="671" t="s">
        <v>222</v>
      </c>
      <c r="Q83" s="494"/>
      <c r="R83" s="365"/>
      <c r="S83" s="258"/>
      <c r="T83" s="377"/>
    </row>
    <row r="84" spans="1:20" s="564" customFormat="1" ht="18.75">
      <c r="A84" s="366"/>
      <c r="B84" s="366"/>
      <c r="C84" s="568"/>
      <c r="D84" s="568"/>
      <c r="F84" s="500" t="s">
        <v>706</v>
      </c>
      <c r="G84" s="567" t="s">
        <v>344</v>
      </c>
      <c r="H84" s="570" t="s">
        <v>486</v>
      </c>
      <c r="I84" s="443">
        <v>0.62</v>
      </c>
      <c r="J84" s="443"/>
      <c r="K84" s="443">
        <v>0.62</v>
      </c>
      <c r="L84" s="443">
        <v>0.62</v>
      </c>
      <c r="M84" s="443">
        <v>0.62</v>
      </c>
      <c r="N84" s="443">
        <v>0.62</v>
      </c>
      <c r="O84" s="443">
        <v>0.62</v>
      </c>
      <c r="P84" s="443">
        <v>0.62</v>
      </c>
      <c r="Q84" s="494"/>
      <c r="R84" s="365"/>
      <c r="S84" s="258" t="s">
        <v>710</v>
      </c>
      <c r="T84" s="377"/>
    </row>
    <row r="85" spans="1:20" s="564" customFormat="1" ht="18.75">
      <c r="A85" s="366"/>
      <c r="B85" s="366"/>
      <c r="C85" s="568"/>
      <c r="D85" s="568"/>
      <c r="F85" s="500" t="s">
        <v>707</v>
      </c>
      <c r="G85" s="567" t="s">
        <v>346</v>
      </c>
      <c r="H85" s="570" t="s">
        <v>486</v>
      </c>
      <c r="I85" s="675">
        <v>0.3</v>
      </c>
      <c r="J85" s="675"/>
      <c r="K85" s="675">
        <v>0.3</v>
      </c>
      <c r="L85" s="675">
        <v>0.3</v>
      </c>
      <c r="M85" s="675">
        <v>0.3</v>
      </c>
      <c r="N85" s="675">
        <v>0.3</v>
      </c>
      <c r="O85" s="675">
        <v>0.3</v>
      </c>
      <c r="P85" s="675">
        <v>0.3</v>
      </c>
      <c r="Q85" s="494"/>
      <c r="R85" s="365"/>
      <c r="S85" s="258" t="s">
        <v>711</v>
      </c>
      <c r="T85" s="377"/>
    </row>
    <row r="86" spans="1:20" ht="18.75">
      <c r="A86" s="366"/>
      <c r="B86" s="366"/>
      <c r="F86" s="261" t="s">
        <v>712</v>
      </c>
      <c r="G86" s="436" t="s">
        <v>473</v>
      </c>
      <c r="H86" s="434" t="s">
        <v>222</v>
      </c>
      <c r="I86" s="434" t="s">
        <v>222</v>
      </c>
      <c r="J86" s="434" t="s">
        <v>222</v>
      </c>
      <c r="K86" s="671" t="s">
        <v>222</v>
      </c>
      <c r="L86" s="671" t="s">
        <v>222</v>
      </c>
      <c r="M86" s="671" t="s">
        <v>222</v>
      </c>
      <c r="N86" s="671" t="s">
        <v>222</v>
      </c>
      <c r="O86" s="671" t="s">
        <v>222</v>
      </c>
      <c r="P86" s="671" t="s">
        <v>222</v>
      </c>
      <c r="Q86" s="494"/>
      <c r="R86" s="365"/>
      <c r="S86" s="258" t="s">
        <v>477</v>
      </c>
      <c r="T86" s="377"/>
    </row>
    <row r="87" spans="1:20" ht="22.5">
      <c r="A87" s="366"/>
      <c r="B87" s="366"/>
      <c r="F87" s="261" t="s">
        <v>713</v>
      </c>
      <c r="G87" s="437" t="s">
        <v>344</v>
      </c>
      <c r="H87" s="434" t="s">
        <v>487</v>
      </c>
      <c r="I87" s="443"/>
      <c r="J87" s="443"/>
      <c r="K87" s="443"/>
      <c r="L87" s="443"/>
      <c r="M87" s="443"/>
      <c r="N87" s="443"/>
      <c r="O87" s="443"/>
      <c r="P87" s="443"/>
      <c r="Q87" s="494"/>
      <c r="R87" s="365"/>
      <c r="S87" s="258" t="s">
        <v>715</v>
      </c>
      <c r="T87" s="377"/>
    </row>
    <row r="88" spans="1:20" ht="22.5">
      <c r="A88" s="366"/>
      <c r="B88" s="366"/>
      <c r="F88" s="500" t="s">
        <v>714</v>
      </c>
      <c r="G88" s="437" t="s">
        <v>346</v>
      </c>
      <c r="H88" s="434" t="s">
        <v>487</v>
      </c>
      <c r="I88" s="443"/>
      <c r="J88" s="443"/>
      <c r="K88" s="443"/>
      <c r="L88" s="443"/>
      <c r="M88" s="443"/>
      <c r="N88" s="443"/>
      <c r="O88" s="443"/>
      <c r="P88" s="443"/>
      <c r="Q88" s="494"/>
      <c r="R88" s="365"/>
      <c r="S88" s="258" t="s">
        <v>716</v>
      </c>
      <c r="T88" s="377"/>
    </row>
    <row r="89" spans="1:20" ht="18.75" hidden="1">
      <c r="A89" s="366"/>
      <c r="B89" s="718" t="s">
        <v>712</v>
      </c>
      <c r="F89" s="261" t="str">
        <f>B89</f>
        <v>9.16</v>
      </c>
      <c r="G89" s="442"/>
      <c r="H89" s="642"/>
      <c r="I89" s="434" t="s">
        <v>222</v>
      </c>
      <c r="J89" s="434" t="s">
        <v>222</v>
      </c>
      <c r="K89" s="671" t="s">
        <v>222</v>
      </c>
      <c r="L89" s="671" t="s">
        <v>222</v>
      </c>
      <c r="M89" s="671" t="s">
        <v>222</v>
      </c>
      <c r="N89" s="671" t="s">
        <v>222</v>
      </c>
      <c r="O89" s="671" t="s">
        <v>222</v>
      </c>
      <c r="P89" s="671" t="s">
        <v>222</v>
      </c>
      <c r="Q89" s="494"/>
      <c r="R89" s="365"/>
      <c r="S89" s="258"/>
      <c r="T89" s="377"/>
    </row>
    <row r="90" spans="1:20" ht="18.75" hidden="1">
      <c r="A90" s="366"/>
      <c r="B90" s="718"/>
      <c r="F90" s="268" t="str">
        <f>B89&amp;".1"</f>
        <v>9.16.1</v>
      </c>
      <c r="G90" s="437" t="s">
        <v>344</v>
      </c>
      <c r="H90" s="268" t="str">
        <f>IF(H89="","x",H89)</f>
        <v>x</v>
      </c>
      <c r="I90" s="443"/>
      <c r="J90" s="443"/>
      <c r="K90" s="443"/>
      <c r="L90" s="443"/>
      <c r="M90" s="443"/>
      <c r="N90" s="443"/>
      <c r="O90" s="443"/>
      <c r="P90" s="443"/>
      <c r="Q90" s="494"/>
      <c r="R90" s="365"/>
      <c r="S90" s="258"/>
      <c r="T90" s="377"/>
    </row>
    <row r="91" spans="1:20" ht="18.75" hidden="1">
      <c r="A91" s="366"/>
      <c r="B91" s="718"/>
      <c r="F91" s="268" t="str">
        <f>B89&amp;".2"</f>
        <v>9.16.2</v>
      </c>
      <c r="G91" s="437" t="s">
        <v>346</v>
      </c>
      <c r="H91" s="268" t="str">
        <f>IF(H89="","x",H89)</f>
        <v>x</v>
      </c>
      <c r="I91" s="443"/>
      <c r="J91" s="443"/>
      <c r="K91" s="443"/>
      <c r="L91" s="443"/>
      <c r="M91" s="443"/>
      <c r="N91" s="443"/>
      <c r="O91" s="443"/>
      <c r="P91" s="443"/>
      <c r="Q91" s="494"/>
      <c r="R91" s="365"/>
      <c r="S91" s="258"/>
      <c r="T91" s="377"/>
    </row>
    <row r="92" spans="1:20" ht="18.75">
      <c r="F92" s="426"/>
      <c r="G92" s="425" t="s">
        <v>378</v>
      </c>
      <c r="H92" s="425"/>
      <c r="I92" s="424"/>
      <c r="J92" s="424"/>
      <c r="K92" s="424"/>
      <c r="L92" s="424"/>
      <c r="M92" s="424"/>
      <c r="N92" s="424"/>
      <c r="O92" s="424"/>
      <c r="P92" s="424"/>
      <c r="Q92" s="493"/>
      <c r="R92" s="365"/>
      <c r="S92" s="258"/>
      <c r="T92" s="377"/>
    </row>
    <row r="93" spans="1:20" ht="22.5">
      <c r="B93" s="15" t="s">
        <v>379</v>
      </c>
      <c r="F93" s="348" t="s">
        <v>318</v>
      </c>
      <c r="G93" s="349" t="s">
        <v>478</v>
      </c>
      <c r="H93" s="439" t="s">
        <v>222</v>
      </c>
      <c r="I93" s="331" t="s">
        <v>222</v>
      </c>
      <c r="J93" s="331" t="s">
        <v>222</v>
      </c>
      <c r="K93" s="439" t="s">
        <v>222</v>
      </c>
      <c r="L93" s="439" t="s">
        <v>222</v>
      </c>
      <c r="M93" s="439" t="s">
        <v>222</v>
      </c>
      <c r="N93" s="439" t="s">
        <v>222</v>
      </c>
      <c r="O93" s="439" t="s">
        <v>222</v>
      </c>
      <c r="P93" s="439" t="s">
        <v>222</v>
      </c>
      <c r="Q93" s="495"/>
      <c r="R93" s="365"/>
      <c r="S93" s="258"/>
      <c r="T93" s="377"/>
    </row>
    <row r="94" spans="1:20" ht="22.5">
      <c r="B94" s="718" t="s">
        <v>380</v>
      </c>
      <c r="F94" s="348" t="str">
        <f>B94</f>
        <v>10.0</v>
      </c>
      <c r="G94" s="367" t="s">
        <v>479</v>
      </c>
      <c r="H94" s="331" t="s">
        <v>386</v>
      </c>
      <c r="I94" s="351">
        <f t="shared" ref="I94:P94" si="6">SUM(I95:I98)</f>
        <v>86431.679999999993</v>
      </c>
      <c r="J94" s="351">
        <f t="shared" si="6"/>
        <v>0</v>
      </c>
      <c r="K94" s="351">
        <f t="shared" si="6"/>
        <v>13833.19</v>
      </c>
      <c r="L94" s="351">
        <f t="shared" si="6"/>
        <v>5200</v>
      </c>
      <c r="M94" s="351">
        <f t="shared" si="6"/>
        <v>899.49</v>
      </c>
      <c r="N94" s="351">
        <f t="shared" si="6"/>
        <v>38595</v>
      </c>
      <c r="O94" s="351">
        <f t="shared" si="6"/>
        <v>27500</v>
      </c>
      <c r="P94" s="351">
        <f t="shared" si="6"/>
        <v>404</v>
      </c>
      <c r="Q94" s="495"/>
      <c r="R94" s="365"/>
      <c r="S94" s="258" t="s">
        <v>480</v>
      </c>
      <c r="T94" s="377"/>
    </row>
    <row r="95" spans="1:20" ht="18.75">
      <c r="B95" s="718"/>
      <c r="F95" s="362" t="str">
        <f>B94&amp;".1"</f>
        <v>10.0.1</v>
      </c>
      <c r="G95" s="368" t="s">
        <v>53</v>
      </c>
      <c r="H95" s="331" t="s">
        <v>386</v>
      </c>
      <c r="I95" s="351">
        <f t="shared" ref="I95:P98" si="7">SUMIF($G$99:$G$114,$G95,I$99:I$114)</f>
        <v>0</v>
      </c>
      <c r="J95" s="351">
        <f t="shared" si="7"/>
        <v>0</v>
      </c>
      <c r="K95" s="351">
        <f t="shared" si="7"/>
        <v>0</v>
      </c>
      <c r="L95" s="351">
        <f t="shared" si="7"/>
        <v>0</v>
      </c>
      <c r="M95" s="351">
        <f t="shared" si="7"/>
        <v>0</v>
      </c>
      <c r="N95" s="351">
        <f t="shared" si="7"/>
        <v>0</v>
      </c>
      <c r="O95" s="351">
        <f t="shared" si="7"/>
        <v>0</v>
      </c>
      <c r="P95" s="351">
        <f t="shared" si="7"/>
        <v>0</v>
      </c>
      <c r="Q95" s="495"/>
      <c r="R95" s="365"/>
      <c r="S95" s="258" t="s">
        <v>482</v>
      </c>
      <c r="T95" s="377"/>
    </row>
    <row r="96" spans="1:20" ht="18.75">
      <c r="B96" s="718"/>
      <c r="F96" s="362" t="str">
        <f>B94&amp;".2"</f>
        <v>10.0.2</v>
      </c>
      <c r="G96" s="368" t="s">
        <v>54</v>
      </c>
      <c r="H96" s="331" t="s">
        <v>386</v>
      </c>
      <c r="I96" s="351">
        <f t="shared" si="7"/>
        <v>0</v>
      </c>
      <c r="J96" s="351">
        <f t="shared" si="7"/>
        <v>0</v>
      </c>
      <c r="K96" s="351">
        <f t="shared" si="7"/>
        <v>0</v>
      </c>
      <c r="L96" s="351">
        <f t="shared" si="7"/>
        <v>0</v>
      </c>
      <c r="M96" s="351">
        <f t="shared" si="7"/>
        <v>0</v>
      </c>
      <c r="N96" s="351">
        <f t="shared" si="7"/>
        <v>0</v>
      </c>
      <c r="O96" s="351">
        <f t="shared" si="7"/>
        <v>0</v>
      </c>
      <c r="P96" s="351">
        <f t="shared" si="7"/>
        <v>0</v>
      </c>
      <c r="Q96" s="495"/>
      <c r="R96" s="365"/>
      <c r="S96" s="258" t="s">
        <v>483</v>
      </c>
      <c r="T96" s="377"/>
    </row>
    <row r="97" spans="1:20" ht="18.75">
      <c r="B97" s="718"/>
      <c r="F97" s="362" t="str">
        <f>B94&amp;".3"</f>
        <v>10.0.3</v>
      </c>
      <c r="G97" s="368" t="s">
        <v>55</v>
      </c>
      <c r="H97" s="331" t="s">
        <v>386</v>
      </c>
      <c r="I97" s="351">
        <f t="shared" si="7"/>
        <v>86431.679999999993</v>
      </c>
      <c r="J97" s="351">
        <f t="shared" si="7"/>
        <v>0</v>
      </c>
      <c r="K97" s="351">
        <f t="shared" si="7"/>
        <v>13833.19</v>
      </c>
      <c r="L97" s="351">
        <f t="shared" si="7"/>
        <v>5200</v>
      </c>
      <c r="M97" s="351">
        <f t="shared" si="7"/>
        <v>899.49</v>
      </c>
      <c r="N97" s="351">
        <f t="shared" si="7"/>
        <v>38595</v>
      </c>
      <c r="O97" s="351">
        <f t="shared" si="7"/>
        <v>27500</v>
      </c>
      <c r="P97" s="351">
        <f t="shared" si="7"/>
        <v>404</v>
      </c>
      <c r="Q97" s="495"/>
      <c r="R97" s="365"/>
      <c r="S97" s="258" t="s">
        <v>484</v>
      </c>
      <c r="T97" s="377"/>
    </row>
    <row r="98" spans="1:20" ht="18.75">
      <c r="B98" s="718"/>
      <c r="F98" s="362" t="str">
        <f>B94&amp;".4"</f>
        <v>10.0.4</v>
      </c>
      <c r="G98" s="368" t="s">
        <v>56</v>
      </c>
      <c r="H98" s="331" t="s">
        <v>386</v>
      </c>
      <c r="I98" s="351">
        <f t="shared" si="7"/>
        <v>0</v>
      </c>
      <c r="J98" s="351">
        <f t="shared" si="7"/>
        <v>0</v>
      </c>
      <c r="K98" s="351">
        <f t="shared" si="7"/>
        <v>0</v>
      </c>
      <c r="L98" s="351">
        <f t="shared" si="7"/>
        <v>0</v>
      </c>
      <c r="M98" s="351">
        <f t="shared" si="7"/>
        <v>0</v>
      </c>
      <c r="N98" s="351">
        <f t="shared" si="7"/>
        <v>0</v>
      </c>
      <c r="O98" s="351">
        <f t="shared" si="7"/>
        <v>0</v>
      </c>
      <c r="P98" s="351">
        <f t="shared" si="7"/>
        <v>0</v>
      </c>
      <c r="Q98" s="495"/>
      <c r="R98" s="365"/>
      <c r="S98" s="258" t="s">
        <v>485</v>
      </c>
      <c r="T98" s="377"/>
    </row>
    <row r="99" spans="1:20" ht="45" hidden="1">
      <c r="B99" s="718" t="s">
        <v>380</v>
      </c>
      <c r="F99" s="348" t="str">
        <f>B99</f>
        <v>10.0</v>
      </c>
      <c r="G99" s="444"/>
      <c r="H99" s="331" t="s">
        <v>386</v>
      </c>
      <c r="I99" s="351">
        <f t="shared" ref="I99:P99" si="8">SUM(I100:I103)</f>
        <v>0</v>
      </c>
      <c r="J99" s="351">
        <f t="shared" si="8"/>
        <v>0</v>
      </c>
      <c r="K99" s="351">
        <f t="shared" si="8"/>
        <v>0</v>
      </c>
      <c r="L99" s="351">
        <f t="shared" si="8"/>
        <v>0</v>
      </c>
      <c r="M99" s="351">
        <f t="shared" si="8"/>
        <v>0</v>
      </c>
      <c r="N99" s="351">
        <f t="shared" si="8"/>
        <v>0</v>
      </c>
      <c r="O99" s="351">
        <f t="shared" si="8"/>
        <v>0</v>
      </c>
      <c r="P99" s="351">
        <f t="shared" si="8"/>
        <v>0</v>
      </c>
      <c r="Q99" s="495">
        <f>G99</f>
        <v>0</v>
      </c>
      <c r="R99" s="365"/>
      <c r="S99" s="258" t="s">
        <v>481</v>
      </c>
      <c r="T99" s="377"/>
    </row>
    <row r="100" spans="1:20" ht="18.75" hidden="1">
      <c r="A100" s="278"/>
      <c r="B100" s="718"/>
      <c r="F100" s="362" t="str">
        <f>B99&amp;".1"</f>
        <v>10.0.1</v>
      </c>
      <c r="G100" s="440" t="s">
        <v>53</v>
      </c>
      <c r="H100" s="331" t="s">
        <v>386</v>
      </c>
      <c r="I100" s="417"/>
      <c r="J100" s="417"/>
      <c r="K100" s="417"/>
      <c r="L100" s="417"/>
      <c r="M100" s="417"/>
      <c r="N100" s="417"/>
      <c r="O100" s="417"/>
      <c r="P100" s="417"/>
      <c r="Q100" s="495"/>
      <c r="R100" s="365"/>
      <c r="S100" s="258"/>
      <c r="T100" s="377"/>
    </row>
    <row r="101" spans="1:20" ht="18.75" hidden="1">
      <c r="B101" s="718"/>
      <c r="F101" s="362" t="str">
        <f>B99&amp;".2"</f>
        <v>10.0.2</v>
      </c>
      <c r="G101" s="440" t="s">
        <v>54</v>
      </c>
      <c r="H101" s="331" t="s">
        <v>386</v>
      </c>
      <c r="I101" s="417"/>
      <c r="J101" s="417"/>
      <c r="K101" s="417"/>
      <c r="L101" s="417"/>
      <c r="M101" s="417"/>
      <c r="N101" s="417"/>
      <c r="O101" s="417"/>
      <c r="P101" s="417"/>
      <c r="Q101" s="495"/>
      <c r="R101" s="365"/>
      <c r="S101" s="258"/>
      <c r="T101" s="377"/>
    </row>
    <row r="102" spans="1:20" ht="18.75" hidden="1">
      <c r="B102" s="718"/>
      <c r="F102" s="362" t="str">
        <f>B99&amp;".3"</f>
        <v>10.0.3</v>
      </c>
      <c r="G102" s="440" t="s">
        <v>55</v>
      </c>
      <c r="H102" s="331" t="s">
        <v>386</v>
      </c>
      <c r="I102" s="417"/>
      <c r="J102" s="417"/>
      <c r="K102" s="417"/>
      <c r="L102" s="417"/>
      <c r="M102" s="417"/>
      <c r="N102" s="417"/>
      <c r="O102" s="417"/>
      <c r="P102" s="417"/>
      <c r="Q102" s="495"/>
      <c r="R102" s="365"/>
      <c r="S102" s="258"/>
      <c r="T102" s="377"/>
    </row>
    <row r="103" spans="1:20" ht="18.75" hidden="1">
      <c r="B103" s="718"/>
      <c r="F103" s="362" t="str">
        <f>B99&amp;".4"</f>
        <v>10.0.4</v>
      </c>
      <c r="G103" s="440" t="s">
        <v>56</v>
      </c>
      <c r="H103" s="331" t="s">
        <v>386</v>
      </c>
      <c r="I103" s="417"/>
      <c r="J103" s="417"/>
      <c r="K103" s="417"/>
      <c r="L103" s="417"/>
      <c r="M103" s="417"/>
      <c r="N103" s="417"/>
      <c r="O103" s="417"/>
      <c r="P103" s="417"/>
      <c r="Q103" s="495"/>
      <c r="R103" s="365"/>
      <c r="S103" s="258"/>
      <c r="T103" s="377"/>
    </row>
    <row r="104" spans="1:20" ht="45">
      <c r="B104" s="718" t="s">
        <v>381</v>
      </c>
      <c r="E104" s="134"/>
      <c r="F104" s="348" t="str">
        <f>B104</f>
        <v>10.1</v>
      </c>
      <c r="G104" s="444" t="s">
        <v>462</v>
      </c>
      <c r="H104" s="331" t="s">
        <v>386</v>
      </c>
      <c r="I104" s="351">
        <f t="shared" ref="I104:P104" si="9">SUM(I105:I108)</f>
        <v>26377.090000000004</v>
      </c>
      <c r="J104" s="351">
        <f t="shared" si="9"/>
        <v>0</v>
      </c>
      <c r="K104" s="351">
        <f t="shared" si="9"/>
        <v>6269.22</v>
      </c>
      <c r="L104" s="351">
        <f t="shared" si="9"/>
        <v>1803.82</v>
      </c>
      <c r="M104" s="351">
        <f t="shared" si="9"/>
        <v>899.49</v>
      </c>
      <c r="N104" s="351">
        <f t="shared" si="9"/>
        <v>11309.77</v>
      </c>
      <c r="O104" s="351">
        <f t="shared" si="9"/>
        <v>5690.7900000000009</v>
      </c>
      <c r="P104" s="351">
        <f t="shared" si="9"/>
        <v>404</v>
      </c>
      <c r="Q104" s="496" t="str">
        <f>G104</f>
        <v>амортизация</v>
      </c>
      <c r="R104" s="441"/>
      <c r="S104" s="452" t="s">
        <v>481</v>
      </c>
      <c r="T104" s="377"/>
    </row>
    <row r="105" spans="1:20" ht="18.75">
      <c r="B105" s="718"/>
      <c r="F105" s="362" t="str">
        <f>B104&amp;".1"</f>
        <v>10.1.1</v>
      </c>
      <c r="G105" s="440" t="s">
        <v>53</v>
      </c>
      <c r="H105" s="331" t="s">
        <v>386</v>
      </c>
      <c r="I105" s="417">
        <v>0</v>
      </c>
      <c r="J105" s="417"/>
      <c r="K105" s="417">
        <v>0</v>
      </c>
      <c r="L105" s="417">
        <v>0</v>
      </c>
      <c r="M105" s="417">
        <v>0</v>
      </c>
      <c r="N105" s="417">
        <v>0</v>
      </c>
      <c r="O105" s="417">
        <v>0</v>
      </c>
      <c r="P105" s="417">
        <v>0</v>
      </c>
      <c r="Q105" s="495"/>
      <c r="R105" s="365"/>
      <c r="S105" s="258"/>
      <c r="T105" s="377"/>
    </row>
    <row r="106" spans="1:20" ht="18.75">
      <c r="B106" s="718"/>
      <c r="F106" s="362" t="str">
        <f>B104&amp;".2"</f>
        <v>10.1.2</v>
      </c>
      <c r="G106" s="440" t="s">
        <v>54</v>
      </c>
      <c r="H106" s="331" t="s">
        <v>386</v>
      </c>
      <c r="I106" s="417">
        <v>0</v>
      </c>
      <c r="J106" s="417"/>
      <c r="K106" s="417">
        <v>0</v>
      </c>
      <c r="L106" s="417">
        <v>0</v>
      </c>
      <c r="M106" s="417">
        <v>0</v>
      </c>
      <c r="N106" s="417">
        <v>0</v>
      </c>
      <c r="O106" s="417">
        <v>0</v>
      </c>
      <c r="P106" s="417">
        <v>0</v>
      </c>
      <c r="Q106" s="495"/>
      <c r="R106" s="365"/>
      <c r="S106" s="258"/>
      <c r="T106" s="377"/>
    </row>
    <row r="107" spans="1:20" ht="18.75">
      <c r="B107" s="718"/>
      <c r="F107" s="362" t="str">
        <f>B104&amp;".3"</f>
        <v>10.1.3</v>
      </c>
      <c r="G107" s="440" t="s">
        <v>55</v>
      </c>
      <c r="H107" s="331" t="s">
        <v>386</v>
      </c>
      <c r="I107" s="417">
        <f>K107+L107+M107+N107+O107+P107</f>
        <v>26377.090000000004</v>
      </c>
      <c r="J107" s="417"/>
      <c r="K107" s="417">
        <v>6269.22</v>
      </c>
      <c r="L107" s="417">
        <v>1803.82</v>
      </c>
      <c r="M107" s="417">
        <v>899.49</v>
      </c>
      <c r="N107" s="417">
        <f>6133.73+32461.27-N112</f>
        <v>11309.77</v>
      </c>
      <c r="O107" s="417">
        <f>3848.38+23651.62-O112</f>
        <v>5690.7900000000009</v>
      </c>
      <c r="P107" s="417">
        <v>404</v>
      </c>
      <c r="Q107" s="495"/>
      <c r="R107" s="365"/>
      <c r="S107" s="258"/>
      <c r="T107" s="377"/>
    </row>
    <row r="108" spans="1:20" ht="18.75">
      <c r="B108" s="718"/>
      <c r="F108" s="362" t="str">
        <f>B104&amp;".4"</f>
        <v>10.1.4</v>
      </c>
      <c r="G108" s="440" t="s">
        <v>56</v>
      </c>
      <c r="H108" s="331" t="s">
        <v>386</v>
      </c>
      <c r="I108" s="417">
        <f>K108+L108+M108+N108+O108+P108</f>
        <v>0</v>
      </c>
      <c r="J108" s="417"/>
      <c r="K108" s="417">
        <v>0</v>
      </c>
      <c r="L108" s="417">
        <v>0</v>
      </c>
      <c r="M108" s="417">
        <v>0</v>
      </c>
      <c r="N108" s="417">
        <v>0</v>
      </c>
      <c r="O108" s="417">
        <v>0</v>
      </c>
      <c r="P108" s="417">
        <v>0</v>
      </c>
      <c r="Q108" s="495"/>
      <c r="R108" s="365"/>
      <c r="S108" s="258"/>
      <c r="T108" s="377"/>
    </row>
    <row r="109" spans="1:20" s="564" customFormat="1" ht="45">
      <c r="A109" s="568"/>
      <c r="B109" s="718" t="s">
        <v>1775</v>
      </c>
      <c r="C109" s="568"/>
      <c r="D109" s="568"/>
      <c r="E109" s="134" t="s">
        <v>1706</v>
      </c>
      <c r="F109" s="412" t="str">
        <f>B109</f>
        <v>10.2</v>
      </c>
      <c r="G109" s="444" t="s">
        <v>465</v>
      </c>
      <c r="H109" s="439" t="s">
        <v>386</v>
      </c>
      <c r="I109" s="351">
        <f t="shared" ref="I109:P109" si="10">SUM(I110:I113)</f>
        <v>60054.59</v>
      </c>
      <c r="J109" s="351">
        <f t="shared" si="10"/>
        <v>0</v>
      </c>
      <c r="K109" s="351">
        <f t="shared" si="10"/>
        <v>7563.97</v>
      </c>
      <c r="L109" s="351">
        <f t="shared" si="10"/>
        <v>3396.18</v>
      </c>
      <c r="M109" s="351">
        <f t="shared" si="10"/>
        <v>0</v>
      </c>
      <c r="N109" s="351">
        <f t="shared" si="10"/>
        <v>27285.23</v>
      </c>
      <c r="O109" s="351">
        <f t="shared" si="10"/>
        <v>21809.21</v>
      </c>
      <c r="P109" s="351">
        <f t="shared" si="10"/>
        <v>0</v>
      </c>
      <c r="Q109" s="495" t="str">
        <f>G109</f>
        <v>заемные средства др. организаций</v>
      </c>
      <c r="R109" s="365"/>
      <c r="S109" s="258" t="s">
        <v>481</v>
      </c>
      <c r="T109" s="377"/>
    </row>
    <row r="110" spans="1:20" s="564" customFormat="1" ht="18.75">
      <c r="A110" s="278"/>
      <c r="B110" s="718"/>
      <c r="C110" s="568"/>
      <c r="D110" s="568"/>
      <c r="F110" s="362" t="str">
        <f>B109&amp;".1"</f>
        <v>10.2.1</v>
      </c>
      <c r="G110" s="440" t="s">
        <v>53</v>
      </c>
      <c r="H110" s="439" t="s">
        <v>386</v>
      </c>
      <c r="I110" s="417">
        <v>0</v>
      </c>
      <c r="J110" s="417"/>
      <c r="K110" s="417">
        <v>0</v>
      </c>
      <c r="L110" s="417">
        <v>0</v>
      </c>
      <c r="M110" s="417">
        <v>0</v>
      </c>
      <c r="N110" s="417">
        <v>0</v>
      </c>
      <c r="O110" s="417">
        <v>0</v>
      </c>
      <c r="P110" s="417">
        <v>0</v>
      </c>
      <c r="Q110" s="495"/>
      <c r="R110" s="365"/>
      <c r="S110" s="258"/>
      <c r="T110" s="377"/>
    </row>
    <row r="111" spans="1:20" s="564" customFormat="1" ht="18.75">
      <c r="A111" s="568"/>
      <c r="B111" s="718"/>
      <c r="C111" s="568"/>
      <c r="D111" s="568"/>
      <c r="F111" s="362" t="str">
        <f>B109&amp;".2"</f>
        <v>10.2.2</v>
      </c>
      <c r="G111" s="440" t="s">
        <v>54</v>
      </c>
      <c r="H111" s="439" t="s">
        <v>386</v>
      </c>
      <c r="I111" s="417">
        <v>0</v>
      </c>
      <c r="J111" s="417"/>
      <c r="K111" s="417">
        <v>0</v>
      </c>
      <c r="L111" s="417">
        <v>0</v>
      </c>
      <c r="M111" s="417">
        <v>0</v>
      </c>
      <c r="N111" s="417">
        <v>0</v>
      </c>
      <c r="O111" s="417">
        <v>0</v>
      </c>
      <c r="P111" s="417">
        <v>0</v>
      </c>
      <c r="Q111" s="495"/>
      <c r="R111" s="365"/>
      <c r="S111" s="258"/>
      <c r="T111" s="377"/>
    </row>
    <row r="112" spans="1:20" s="564" customFormat="1" ht="18.75">
      <c r="A112" s="568"/>
      <c r="B112" s="718"/>
      <c r="C112" s="568"/>
      <c r="D112" s="568"/>
      <c r="F112" s="362" t="str">
        <f>B109&amp;".3"</f>
        <v>10.2.3</v>
      </c>
      <c r="G112" s="440" t="s">
        <v>55</v>
      </c>
      <c r="H112" s="439" t="s">
        <v>386</v>
      </c>
      <c r="I112" s="417">
        <f>K112+L112+M112+N112+O112+P112</f>
        <v>60054.59</v>
      </c>
      <c r="J112" s="417"/>
      <c r="K112" s="417">
        <v>7563.97</v>
      </c>
      <c r="L112" s="417">
        <v>3396.18</v>
      </c>
      <c r="M112" s="417">
        <v>0</v>
      </c>
      <c r="N112" s="417">
        <f>118.62+27166.61</f>
        <v>27285.23</v>
      </c>
      <c r="O112" s="417">
        <f>2689.18+19120.03</f>
        <v>21809.21</v>
      </c>
      <c r="P112" s="417">
        <v>0</v>
      </c>
      <c r="Q112" s="495"/>
      <c r="R112" s="365"/>
      <c r="S112" s="258"/>
      <c r="T112" s="377"/>
    </row>
    <row r="113" spans="1:20" s="564" customFormat="1" ht="18.75">
      <c r="A113" s="568"/>
      <c r="B113" s="718"/>
      <c r="C113" s="568"/>
      <c r="D113" s="568"/>
      <c r="F113" s="362" t="str">
        <f>B109&amp;".4"</f>
        <v>10.2.4</v>
      </c>
      <c r="G113" s="440" t="s">
        <v>56</v>
      </c>
      <c r="H113" s="439" t="s">
        <v>386</v>
      </c>
      <c r="I113" s="417">
        <v>0</v>
      </c>
      <c r="J113" s="417"/>
      <c r="K113" s="417">
        <v>0</v>
      </c>
      <c r="L113" s="417">
        <v>0</v>
      </c>
      <c r="M113" s="417">
        <v>0</v>
      </c>
      <c r="N113" s="417">
        <v>0</v>
      </c>
      <c r="O113" s="417">
        <v>0</v>
      </c>
      <c r="P113" s="417">
        <v>0</v>
      </c>
      <c r="Q113" s="495"/>
      <c r="R113" s="365"/>
      <c r="S113" s="258"/>
      <c r="T113" s="377"/>
    </row>
    <row r="114" spans="1:20" ht="18.75">
      <c r="F114" s="364"/>
      <c r="G114" s="357" t="s">
        <v>336</v>
      </c>
      <c r="H114" s="357"/>
      <c r="I114" s="358"/>
      <c r="J114" s="358"/>
      <c r="K114" s="358"/>
      <c r="L114" s="358"/>
      <c r="M114" s="358"/>
      <c r="N114" s="358"/>
      <c r="O114" s="358"/>
      <c r="P114" s="358"/>
      <c r="Q114" s="497"/>
      <c r="R114" s="365"/>
      <c r="S114" s="258"/>
      <c r="T114" s="377"/>
    </row>
    <row r="115" spans="1:20" ht="3" customHeight="1">
      <c r="F115" s="79"/>
      <c r="G115" s="79"/>
      <c r="H115" s="79"/>
      <c r="I115" s="79"/>
      <c r="J115" s="369"/>
      <c r="K115" s="369"/>
      <c r="L115" s="369"/>
      <c r="M115" s="369"/>
      <c r="N115" s="369"/>
      <c r="O115" s="369"/>
      <c r="P115" s="369"/>
      <c r="T115" s="389"/>
    </row>
    <row r="116" spans="1:20" ht="18.75">
      <c r="F116" s="421">
        <v>1</v>
      </c>
      <c r="G116" s="753" t="s">
        <v>673</v>
      </c>
      <c r="H116" s="753"/>
      <c r="I116" s="753"/>
      <c r="J116" s="753"/>
      <c r="K116" s="753"/>
      <c r="L116" s="753"/>
      <c r="M116" s="753"/>
      <c r="N116" s="753"/>
      <c r="O116" s="753"/>
      <c r="P116" s="753"/>
      <c r="Q116" s="753"/>
      <c r="R116" s="753"/>
      <c r="S116" s="753"/>
      <c r="T116" s="389"/>
    </row>
    <row r="117" spans="1:20" s="564" customFormat="1" ht="27" customHeight="1">
      <c r="A117" s="568"/>
      <c r="B117" s="569"/>
      <c r="C117" s="568"/>
      <c r="D117" s="568"/>
      <c r="F117" s="421"/>
      <c r="G117" s="753" t="s">
        <v>674</v>
      </c>
      <c r="H117" s="753"/>
      <c r="I117" s="753"/>
      <c r="J117" s="753"/>
      <c r="K117" s="753"/>
      <c r="L117" s="753"/>
      <c r="M117" s="753"/>
      <c r="N117" s="753"/>
      <c r="O117" s="753"/>
      <c r="P117" s="753"/>
      <c r="Q117" s="753"/>
      <c r="R117" s="753"/>
      <c r="S117" s="753"/>
      <c r="T117" s="389"/>
    </row>
    <row r="118" spans="1:20" ht="18.75">
      <c r="F118" s="422">
        <v>2</v>
      </c>
      <c r="G118" s="752" t="s">
        <v>438</v>
      </c>
      <c r="H118" s="752"/>
      <c r="I118" s="752"/>
      <c r="J118" s="752"/>
      <c r="K118" s="752"/>
      <c r="L118" s="752"/>
      <c r="M118" s="752"/>
      <c r="N118" s="752"/>
      <c r="O118" s="752"/>
      <c r="P118" s="752"/>
      <c r="Q118" s="752"/>
      <c r="R118" s="752"/>
      <c r="S118" s="752"/>
      <c r="T118" s="389"/>
    </row>
  </sheetData>
  <sheetProtection password="FA9C" sheet="1" objects="1" scenarios="1" formatColumns="0" formatRows="0"/>
  <mergeCells count="20">
    <mergeCell ref="F5:I5"/>
    <mergeCell ref="G118:S118"/>
    <mergeCell ref="G116:S116"/>
    <mergeCell ref="I8:Q8"/>
    <mergeCell ref="S7:S9"/>
    <mergeCell ref="F7:R7"/>
    <mergeCell ref="G117:S117"/>
    <mergeCell ref="F8:F9"/>
    <mergeCell ref="G8:G9"/>
    <mergeCell ref="H8:H9"/>
    <mergeCell ref="B35:B38"/>
    <mergeCell ref="B109:B113"/>
    <mergeCell ref="B99:B103"/>
    <mergeCell ref="B104:B108"/>
    <mergeCell ref="B20:B22"/>
    <mergeCell ref="B89:B91"/>
    <mergeCell ref="B94:B98"/>
    <mergeCell ref="B23:B26"/>
    <mergeCell ref="B27:B30"/>
    <mergeCell ref="B31:B34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 G25 G28:G29 G32:G33 G36:G37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89:H89 I15:I16 I11:P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P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 G27 G31 G35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104 G99 G24 G109">
      <formula1>source_of_funding</formula1>
    </dataValidation>
    <dataValidation type="decimal" allowBlank="1" showErrorMessage="1" errorTitle="Ошибка" error="Допускается ввод только неотрицательных чисел!" sqref="I48:P49 I54:I55 I78:I79 I45:P46 I36:P37 I42:P43 I100:P103 I21:P21 I84:P85 I87:P88 I81:P82 I72:I73 I75:I76 I24:P25 I28:P29 I32:P33 I105:P108 I110:P113">
      <formula1>0</formula1>
      <formula2>9.99999999999999E+23</formula2>
    </dataValidation>
    <dataValidation type="decimal" allowBlank="1" showInputMessage="1" showErrorMessage="1" error="Введите значение от 0 до 100%" sqref="I69:P70 J72:P73 J75:P76 J78:P79 I51:P52 J54:P55 I57:P58 I60:P61 I63:P64 I66:P67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90:P91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4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566" hidden="1" customWidth="1"/>
    <col min="2" max="2" width="9.140625" style="564" hidden="1" customWidth="1"/>
    <col min="3" max="3" width="3.7109375" style="47" customWidth="1"/>
    <col min="4" max="4" width="9.7109375" style="564" customWidth="1"/>
    <col min="5" max="5" width="37.7109375" style="564" customWidth="1"/>
    <col min="6" max="6" width="66.85546875" style="564" customWidth="1"/>
    <col min="7" max="7" width="116" style="564" customWidth="1"/>
    <col min="8" max="8" width="93.42578125" style="568" customWidth="1"/>
    <col min="9" max="17" width="10.5703125" style="564"/>
    <col min="18" max="18" width="10.5703125" style="196"/>
    <col min="19" max="16384" width="10.5703125" style="564"/>
  </cols>
  <sheetData>
    <row r="1" spans="1:21" s="568" customFormat="1" ht="15" hidden="1" customHeight="1">
      <c r="C1" s="184"/>
      <c r="G1" s="568">
        <v>4</v>
      </c>
      <c r="R1" s="197"/>
    </row>
    <row r="2" spans="1:21" s="568" customFormat="1" ht="15" hidden="1" customHeight="1">
      <c r="C2" s="184"/>
      <c r="R2" s="197"/>
    </row>
    <row r="3" spans="1:21" s="568" customFormat="1" ht="15" hidden="1" customHeight="1">
      <c r="C3" s="184"/>
      <c r="R3" s="197"/>
    </row>
    <row r="4" spans="1:21" ht="11.25" customHeight="1">
      <c r="C4" s="78"/>
      <c r="D4" s="407"/>
      <c r="E4" s="407"/>
      <c r="F4" s="407"/>
      <c r="G4" s="407"/>
    </row>
    <row r="5" spans="1:21" ht="22.5" customHeight="1">
      <c r="C5" s="78"/>
      <c r="D5" s="709" t="s">
        <v>215</v>
      </c>
      <c r="E5" s="709"/>
      <c r="F5" s="709"/>
      <c r="G5" s="709"/>
      <c r="H5" s="186"/>
    </row>
    <row r="6" spans="1:21" s="325" customFormat="1" ht="0.95" customHeight="1">
      <c r="A6" s="326"/>
      <c r="C6" s="641"/>
      <c r="D6" s="710"/>
      <c r="E6" s="710"/>
      <c r="F6" s="710"/>
      <c r="G6" s="710"/>
      <c r="H6" s="459"/>
    </row>
    <row r="7" spans="1:21" s="644" customFormat="1">
      <c r="D7" s="283"/>
      <c r="E7" s="251"/>
      <c r="F7" s="251"/>
      <c r="G7" s="251"/>
      <c r="U7" s="203"/>
    </row>
    <row r="8" spans="1:21" s="63" customFormat="1">
      <c r="C8" s="118">
        <v>22</v>
      </c>
      <c r="D8" s="711" t="s">
        <v>211</v>
      </c>
      <c r="E8" s="712"/>
      <c r="F8" s="712"/>
      <c r="G8" s="713"/>
      <c r="U8" s="208"/>
    </row>
    <row r="9" spans="1:21" ht="11.25" customHeight="1">
      <c r="D9" s="714" t="s">
        <v>200</v>
      </c>
      <c r="E9" s="714"/>
      <c r="F9" s="714"/>
      <c r="G9" s="715" t="s">
        <v>201</v>
      </c>
    </row>
    <row r="10" spans="1:21" ht="11.25" customHeight="1">
      <c r="A10" s="566" t="s">
        <v>427</v>
      </c>
      <c r="D10" s="650" t="s">
        <v>23</v>
      </c>
      <c r="E10" s="263"/>
      <c r="F10" s="264" t="s">
        <v>195</v>
      </c>
      <c r="G10" s="716"/>
    </row>
    <row r="11" spans="1:21" ht="12" customHeight="1">
      <c r="D11" s="281" t="s">
        <v>24</v>
      </c>
      <c r="E11" s="265">
        <v>2</v>
      </c>
      <c r="F11" s="266">
        <v>3</v>
      </c>
      <c r="G11" s="267">
        <v>4</v>
      </c>
    </row>
    <row r="12" spans="1:21">
      <c r="D12" s="651">
        <v>1</v>
      </c>
      <c r="E12" s="269" t="s">
        <v>216</v>
      </c>
      <c r="F12" s="285" t="str">
        <f>IF(form_up_date="","",form_up_date)</f>
        <v>20.04.2021</v>
      </c>
      <c r="G12" s="287" t="s">
        <v>217</v>
      </c>
    </row>
    <row r="13" spans="1:21" ht="45">
      <c r="D13" s="651" t="s">
        <v>228</v>
      </c>
      <c r="E13" s="269" t="s">
        <v>218</v>
      </c>
      <c r="F13" s="285" t="s">
        <v>1704</v>
      </c>
      <c r="G13" s="270" t="s">
        <v>289</v>
      </c>
    </row>
    <row r="14" spans="1:21" ht="22.5">
      <c r="D14" s="651" t="s">
        <v>229</v>
      </c>
      <c r="E14" s="269" t="s">
        <v>219</v>
      </c>
      <c r="F14" s="285" t="s">
        <v>1701</v>
      </c>
      <c r="G14" s="287" t="s">
        <v>220</v>
      </c>
    </row>
    <row r="15" spans="1:21" ht="22.5">
      <c r="D15" s="651" t="s">
        <v>230</v>
      </c>
      <c r="E15" s="269" t="s">
        <v>221</v>
      </c>
      <c r="F15" s="286" t="s">
        <v>222</v>
      </c>
      <c r="G15" s="270"/>
    </row>
    <row r="16" spans="1:21">
      <c r="D16" s="268" t="str">
        <f>D15&amp;".1"</f>
        <v>4.1.1</v>
      </c>
      <c r="E16" s="271" t="s">
        <v>3</v>
      </c>
      <c r="F16" s="285" t="str">
        <f>IF(region_name="","",region_name)</f>
        <v>Ханты-Мансийский автономный округ</v>
      </c>
      <c r="G16" s="287" t="s">
        <v>223</v>
      </c>
    </row>
    <row r="17" spans="4:7" ht="22.5">
      <c r="D17" s="651" t="s">
        <v>231</v>
      </c>
      <c r="E17" s="272" t="s">
        <v>224</v>
      </c>
      <c r="F17" s="285" t="s">
        <v>1667</v>
      </c>
      <c r="G17" s="288" t="s">
        <v>225</v>
      </c>
    </row>
    <row r="18" spans="4:7" ht="56.25">
      <c r="D18" s="651" t="s">
        <v>232</v>
      </c>
      <c r="E18" s="273" t="s">
        <v>226</v>
      </c>
      <c r="F18" s="285" t="s">
        <v>1705</v>
      </c>
      <c r="G18" s="280" t="s">
        <v>288</v>
      </c>
    </row>
    <row r="19" spans="4:7">
      <c r="D19" s="274"/>
      <c r="E19" s="275"/>
      <c r="F19" s="276"/>
      <c r="G19" s="277"/>
    </row>
    <row r="20" spans="4:7">
      <c r="D20" s="278"/>
      <c r="E20" s="708" t="s">
        <v>227</v>
      </c>
      <c r="F20" s="708"/>
      <c r="G20" s="279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Q15"/>
  <sheetViews>
    <sheetView showGridLines="0" topLeftCell="C4" zoomScaleNormal="100" workbookViewId="0"/>
  </sheetViews>
  <sheetFormatPr defaultColWidth="10.5703125" defaultRowHeight="14.25"/>
  <cols>
    <col min="1" max="1" width="9.140625" style="591" hidden="1" customWidth="1"/>
    <col min="2" max="2" width="9.140625" style="568" hidden="1" customWidth="1"/>
    <col min="3" max="3" width="3.7109375" style="592" customWidth="1"/>
    <col min="4" max="4" width="6.28515625" style="564" bestFit="1" customWidth="1"/>
    <col min="5" max="5" width="64.140625" style="564" customWidth="1"/>
    <col min="6" max="7" width="35.7109375" style="564" customWidth="1"/>
    <col min="8" max="8" width="115.7109375" style="564" customWidth="1"/>
    <col min="9" max="9" width="10.5703125" style="564"/>
    <col min="10" max="11" width="10.5703125" style="248"/>
    <col min="12" max="16384" width="10.5703125" style="564"/>
  </cols>
  <sheetData>
    <row r="1" spans="1:17" hidden="1">
      <c r="N1" s="593"/>
      <c r="O1" s="593"/>
      <c r="Q1" s="593"/>
    </row>
    <row r="2" spans="1:17" hidden="1"/>
    <row r="3" spans="1:17" hidden="1"/>
    <row r="4" spans="1:17" ht="3" customHeight="1">
      <c r="C4" s="600"/>
      <c r="D4" s="407"/>
      <c r="E4" s="407"/>
      <c r="F4" s="407"/>
      <c r="G4" s="80"/>
      <c r="H4" s="80"/>
    </row>
    <row r="5" spans="1:17" ht="26.1" customHeight="1">
      <c r="C5" s="600"/>
      <c r="D5" s="757" t="s">
        <v>730</v>
      </c>
      <c r="E5" s="757"/>
      <c r="F5" s="757"/>
      <c r="G5" s="757"/>
      <c r="H5" s="602"/>
    </row>
    <row r="6" spans="1:17" ht="3" customHeight="1">
      <c r="C6" s="600"/>
      <c r="D6" s="407"/>
      <c r="E6" s="507"/>
      <c r="F6" s="507"/>
      <c r="G6" s="330"/>
      <c r="H6" s="601"/>
    </row>
    <row r="7" spans="1:17">
      <c r="C7" s="600"/>
      <c r="D7" s="679" t="s">
        <v>200</v>
      </c>
      <c r="E7" s="679"/>
      <c r="F7" s="679"/>
      <c r="G7" s="679"/>
      <c r="H7" s="758" t="s">
        <v>201</v>
      </c>
    </row>
    <row r="8" spans="1:17">
      <c r="C8" s="600"/>
      <c r="D8" s="570" t="s">
        <v>23</v>
      </c>
      <c r="E8" s="594" t="s">
        <v>214</v>
      </c>
      <c r="F8" s="594" t="s">
        <v>195</v>
      </c>
      <c r="G8" s="594" t="s">
        <v>206</v>
      </c>
      <c r="H8" s="758"/>
    </row>
    <row r="9" spans="1:17" ht="12" customHeight="1">
      <c r="C9" s="600"/>
      <c r="D9" s="81" t="s">
        <v>24</v>
      </c>
      <c r="E9" s="81" t="s">
        <v>0</v>
      </c>
      <c r="F9" s="81" t="s">
        <v>1</v>
      </c>
      <c r="G9" s="81" t="s">
        <v>2</v>
      </c>
      <c r="H9" s="81" t="s">
        <v>11</v>
      </c>
    </row>
    <row r="10" spans="1:17" ht="22.5">
      <c r="A10" s="603"/>
      <c r="C10" s="600"/>
      <c r="D10" s="604" t="s">
        <v>24</v>
      </c>
      <c r="E10" s="470" t="s">
        <v>721</v>
      </c>
      <c r="F10" s="595"/>
      <c r="G10" s="547"/>
      <c r="H10" s="759" t="s">
        <v>727</v>
      </c>
    </row>
    <row r="11" spans="1:17" ht="21" customHeight="1">
      <c r="A11" s="603"/>
      <c r="C11" s="600"/>
      <c r="D11" s="604" t="s">
        <v>0</v>
      </c>
      <c r="E11" s="470" t="s">
        <v>722</v>
      </c>
      <c r="F11" s="595"/>
      <c r="G11" s="547"/>
      <c r="H11" s="760"/>
    </row>
    <row r="12" spans="1:17" ht="21" customHeight="1">
      <c r="A12" s="605"/>
      <c r="C12" s="48"/>
      <c r="D12" s="604" t="s">
        <v>1</v>
      </c>
      <c r="E12" s="470" t="s">
        <v>723</v>
      </c>
      <c r="F12" s="595"/>
      <c r="G12" s="547"/>
      <c r="H12" s="760"/>
      <c r="I12" s="248"/>
      <c r="K12" s="564"/>
    </row>
    <row r="13" spans="1:17" ht="21" customHeight="1">
      <c r="A13" s="605"/>
      <c r="C13" s="48"/>
      <c r="D13" s="604" t="s">
        <v>2</v>
      </c>
      <c r="E13" s="470" t="s">
        <v>724</v>
      </c>
      <c r="F13" s="595"/>
      <c r="G13" s="547"/>
      <c r="H13" s="760"/>
      <c r="I13" s="248"/>
      <c r="K13" s="564"/>
    </row>
    <row r="14" spans="1:17" ht="22.5">
      <c r="A14" s="603"/>
      <c r="C14" s="600"/>
      <c r="D14" s="231"/>
      <c r="E14" s="596" t="s">
        <v>725</v>
      </c>
      <c r="F14" s="597"/>
      <c r="G14" s="598"/>
      <c r="H14" s="608" t="s">
        <v>728</v>
      </c>
    </row>
    <row r="15" spans="1:17">
      <c r="D15" s="599"/>
      <c r="E15" s="599"/>
      <c r="F15" s="599"/>
      <c r="G15" s="599"/>
      <c r="H15" s="599"/>
    </row>
  </sheetData>
  <sheetProtection password="FA9C" sheet="1" objects="1" scenarios="1" formatColumns="0" formatRows="0"/>
  <dataConsolidate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printOptions horizontalCentered="1" verticalCentered="1"/>
  <pageMargins left="0" right="0" top="0" bottom="0" header="0" footer="0.78740157480314965"/>
  <pageSetup paperSize="9" scale="44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16" hidden="1" customWidth="1"/>
    <col min="2" max="2" width="9.140625" style="217" hidden="1" customWidth="1"/>
    <col min="3" max="3" width="3.7109375" style="218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2"/>
      <c r="C5" s="48"/>
      <c r="D5" s="763" t="s">
        <v>199</v>
      </c>
      <c r="E5" s="763"/>
      <c r="F5" s="763"/>
      <c r="G5" s="763"/>
      <c r="H5" s="763"/>
      <c r="I5" s="763"/>
      <c r="J5" s="763"/>
      <c r="K5" s="220"/>
    </row>
    <row r="6" spans="1:14" s="242" customFormat="1" ht="3" hidden="1" customHeight="1">
      <c r="A6" s="238"/>
      <c r="B6" s="239"/>
      <c r="C6" s="240"/>
      <c r="D6" s="241"/>
      <c r="E6" s="241"/>
      <c r="G6" s="241"/>
      <c r="H6" s="241"/>
      <c r="I6" s="241"/>
      <c r="J6" s="241"/>
      <c r="K6" s="241"/>
    </row>
    <row r="7" spans="1:14" s="238" customFormat="1" ht="3" customHeight="1">
      <c r="B7" s="239"/>
      <c r="C7" s="240"/>
      <c r="D7" s="243"/>
      <c r="E7" s="243"/>
      <c r="G7" s="243"/>
      <c r="H7" s="243"/>
      <c r="I7" s="243"/>
      <c r="J7" s="243"/>
      <c r="K7" s="243"/>
      <c r="L7" s="244"/>
    </row>
    <row r="8" spans="1:14" s="242" customFormat="1">
      <c r="A8" s="238"/>
      <c r="B8" s="239"/>
      <c r="C8" s="240"/>
      <c r="D8" s="764" t="s">
        <v>200</v>
      </c>
      <c r="E8" s="764"/>
      <c r="F8" s="764"/>
      <c r="G8" s="764"/>
      <c r="H8" s="764"/>
      <c r="I8" s="764"/>
      <c r="J8" s="764"/>
      <c r="K8" s="764" t="s">
        <v>201</v>
      </c>
    </row>
    <row r="9" spans="1:14" s="242" customFormat="1">
      <c r="A9" s="238"/>
      <c r="B9" s="239"/>
      <c r="C9" s="240"/>
      <c r="D9" s="764" t="s">
        <v>23</v>
      </c>
      <c r="E9" s="764" t="s">
        <v>202</v>
      </c>
      <c r="F9" s="764"/>
      <c r="G9" s="764" t="s">
        <v>203</v>
      </c>
      <c r="H9" s="764"/>
      <c r="I9" s="764"/>
      <c r="J9" s="764"/>
      <c r="K9" s="764"/>
    </row>
    <row r="10" spans="1:14" s="242" customFormat="1" ht="22.5">
      <c r="A10" s="238"/>
      <c r="B10" s="239"/>
      <c r="C10" s="240"/>
      <c r="D10" s="764"/>
      <c r="E10" s="211" t="s">
        <v>204</v>
      </c>
      <c r="F10" s="211" t="s">
        <v>126</v>
      </c>
      <c r="G10" s="211" t="s">
        <v>126</v>
      </c>
      <c r="H10" s="211" t="s">
        <v>204</v>
      </c>
      <c r="I10" s="211" t="s">
        <v>205</v>
      </c>
      <c r="J10" s="211" t="s">
        <v>206</v>
      </c>
      <c r="K10" s="764"/>
    </row>
    <row r="11" spans="1:14" s="242" customFormat="1" ht="12" customHeight="1">
      <c r="A11" s="238"/>
      <c r="B11" s="239"/>
      <c r="C11" s="240"/>
      <c r="D11" s="81" t="s">
        <v>24</v>
      </c>
      <c r="E11" s="81" t="s">
        <v>0</v>
      </c>
      <c r="F11" s="81" t="s">
        <v>1</v>
      </c>
      <c r="G11" s="81" t="s">
        <v>2</v>
      </c>
      <c r="H11" s="81" t="s">
        <v>11</v>
      </c>
      <c r="I11" s="81" t="s">
        <v>12</v>
      </c>
      <c r="J11" s="81" t="s">
        <v>27</v>
      </c>
      <c r="K11" s="81" t="s">
        <v>28</v>
      </c>
    </row>
    <row r="12" spans="1:14" s="129" customFormat="1" ht="58.5" customHeight="1">
      <c r="A12" s="221" t="s">
        <v>1</v>
      </c>
      <c r="B12" s="222" t="s">
        <v>122</v>
      </c>
      <c r="C12" s="223"/>
      <c r="D12" s="224" t="s">
        <v>24</v>
      </c>
      <c r="E12" s="225"/>
      <c r="F12" s="226"/>
      <c r="G12" s="226"/>
      <c r="H12" s="226"/>
      <c r="I12" s="227"/>
      <c r="J12" s="547"/>
      <c r="K12" s="759" t="s">
        <v>207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>
      <c r="A13" s="219"/>
      <c r="B13" s="219"/>
      <c r="C13" s="219"/>
      <c r="D13" s="231"/>
      <c r="E13" s="232" t="s">
        <v>144</v>
      </c>
      <c r="F13" s="233"/>
      <c r="G13" s="233"/>
      <c r="H13" s="233"/>
      <c r="I13" s="233"/>
      <c r="J13" s="234"/>
      <c r="K13" s="761"/>
    </row>
    <row r="14" spans="1:14" ht="3" customHeight="1">
      <c r="A14" s="219"/>
      <c r="B14" s="219"/>
      <c r="C14" s="219"/>
    </row>
    <row r="15" spans="1:14" ht="27.75" customHeight="1">
      <c r="E15" s="762" t="s">
        <v>208</v>
      </c>
      <c r="F15" s="762"/>
      <c r="G15" s="762"/>
      <c r="H15" s="762"/>
      <c r="I15" s="762"/>
      <c r="J15" s="762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scale="5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0" customWidth="1"/>
    <col min="4" max="4" width="6.28515625" style="22" customWidth="1"/>
    <col min="5" max="5" width="73.7109375" style="22" customWidth="1"/>
    <col min="6" max="20" width="9.140625" style="22"/>
    <col min="21" max="21" width="9.140625" style="206"/>
    <col min="22" max="16384" width="9.140625" style="22"/>
  </cols>
  <sheetData>
    <row r="1" spans="3:21" s="85" customFormat="1" hidden="1">
      <c r="C1" s="84"/>
      <c r="U1" s="205"/>
    </row>
    <row r="2" spans="3:21" s="85" customFormat="1" hidden="1">
      <c r="C2" s="84"/>
      <c r="U2" s="205"/>
    </row>
    <row r="3" spans="3:21" s="85" customFormat="1" hidden="1">
      <c r="C3" s="84"/>
      <c r="U3" s="205"/>
    </row>
    <row r="4" spans="3:21" s="85" customFormat="1" hidden="1">
      <c r="C4" s="84"/>
      <c r="U4" s="205"/>
    </row>
    <row r="5" spans="3:21" s="85" customFormat="1" hidden="1">
      <c r="C5" s="84"/>
      <c r="U5" s="205"/>
    </row>
    <row r="6" spans="3:21" s="85" customFormat="1" ht="10.5" customHeight="1">
      <c r="C6" s="86"/>
      <c r="D6" s="87"/>
      <c r="E6" s="87"/>
      <c r="U6" s="205"/>
    </row>
    <row r="7" spans="3:21" s="85" customFormat="1" ht="20.100000000000001" customHeight="1">
      <c r="C7" s="86"/>
      <c r="D7" s="765" t="s">
        <v>136</v>
      </c>
      <c r="E7" s="765"/>
      <c r="U7" s="205"/>
    </row>
    <row r="8" spans="3:21" s="639" customFormat="1" ht="0.95" customHeight="1">
      <c r="C8" s="640"/>
      <c r="D8" s="766"/>
      <c r="E8" s="766"/>
    </row>
    <row r="9" spans="3:21" s="85" customFormat="1" ht="6.95" customHeight="1">
      <c r="C9" s="86"/>
      <c r="D9" s="87"/>
      <c r="E9" s="87"/>
      <c r="U9" s="205"/>
    </row>
    <row r="10" spans="3:21" s="85" customFormat="1" ht="22.5" customHeight="1">
      <c r="C10" s="86"/>
      <c r="D10" s="57" t="s">
        <v>23</v>
      </c>
      <c r="E10" s="56" t="s">
        <v>103</v>
      </c>
      <c r="U10" s="205"/>
    </row>
    <row r="11" spans="3:21" s="85" customFormat="1" ht="11.25" customHeight="1">
      <c r="C11" s="86"/>
      <c r="D11" s="81" t="s">
        <v>24</v>
      </c>
      <c r="E11" s="81" t="s">
        <v>0</v>
      </c>
      <c r="U11" s="205"/>
    </row>
    <row r="12" spans="3:21" s="85" customFormat="1" ht="15" hidden="1" customHeight="1">
      <c r="C12" s="86"/>
      <c r="D12" s="88">
        <v>0</v>
      </c>
      <c r="E12" s="58"/>
      <c r="U12" s="205"/>
    </row>
    <row r="13" spans="3:21" s="85" customFormat="1" ht="14.1" customHeight="1">
      <c r="C13" s="89"/>
      <c r="D13" s="88">
        <v>1</v>
      </c>
      <c r="E13" s="59"/>
      <c r="U13" s="205"/>
    </row>
    <row r="14" spans="3:21" s="85" customFormat="1" ht="15" customHeight="1">
      <c r="C14" s="86"/>
      <c r="D14" s="92"/>
      <c r="E14" s="93" t="s">
        <v>144</v>
      </c>
      <c r="U14" s="205"/>
    </row>
    <row r="15" spans="3:21" s="85" customFormat="1" ht="11.25" customHeight="1">
      <c r="C15" s="84"/>
      <c r="U15" s="205"/>
    </row>
    <row r="16" spans="3:21" s="85" customFormat="1">
      <c r="C16" s="84"/>
      <c r="D16" s="131"/>
      <c r="E16" s="90"/>
      <c r="F16" s="90"/>
      <c r="G16" s="91"/>
      <c r="H16" s="91"/>
      <c r="I16" s="91"/>
      <c r="U16" s="205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50"/>
  </cols>
  <sheetData>
    <row r="1" spans="1:1">
      <c r="A1" s="249"/>
    </row>
  </sheetData>
  <sheetProtection formatColumns="0" formatRow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289"/>
  </cols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63" customWidth="1"/>
    <col min="2" max="2" width="21.140625" style="63" customWidth="1"/>
    <col min="3" max="16384" width="9.140625" style="62"/>
  </cols>
  <sheetData>
    <row r="1" spans="1:2">
      <c r="A1" s="16" t="s">
        <v>7</v>
      </c>
      <c r="B1" s="16" t="s">
        <v>8</v>
      </c>
    </row>
    <row r="2" spans="1:2">
      <c r="A2" t="s">
        <v>9</v>
      </c>
      <c r="B2" t="s">
        <v>74</v>
      </c>
    </row>
    <row r="3" spans="1:2">
      <c r="A3" t="s">
        <v>62</v>
      </c>
      <c r="B3" t="s">
        <v>69</v>
      </c>
    </row>
    <row r="4" spans="1:2">
      <c r="A4" t="s">
        <v>10</v>
      </c>
      <c r="B4" t="s">
        <v>732</v>
      </c>
    </row>
    <row r="5" spans="1:2">
      <c r="A5" t="s">
        <v>131</v>
      </c>
      <c r="B5" t="s">
        <v>137</v>
      </c>
    </row>
    <row r="6" spans="1:2">
      <c r="A6" t="s">
        <v>132</v>
      </c>
      <c r="B6" t="s">
        <v>64</v>
      </c>
    </row>
    <row r="7" spans="1:2">
      <c r="A7" t="s">
        <v>731</v>
      </c>
      <c r="B7" t="s">
        <v>119</v>
      </c>
    </row>
    <row r="8" spans="1:2">
      <c r="A8" t="s">
        <v>514</v>
      </c>
      <c r="B8" t="s">
        <v>68</v>
      </c>
    </row>
    <row r="9" spans="1:2">
      <c r="A9" t="s">
        <v>515</v>
      </c>
      <c r="B9" t="s">
        <v>65</v>
      </c>
    </row>
    <row r="10" spans="1:2">
      <c r="A10" t="s">
        <v>516</v>
      </c>
      <c r="B10" t="s">
        <v>497</v>
      </c>
    </row>
    <row r="11" spans="1:2">
      <c r="A11" t="s">
        <v>517</v>
      </c>
      <c r="B11" t="s">
        <v>498</v>
      </c>
    </row>
    <row r="12" spans="1:2">
      <c r="A12" t="s">
        <v>729</v>
      </c>
      <c r="B12" t="s">
        <v>77</v>
      </c>
    </row>
    <row r="13" spans="1:2">
      <c r="A13" t="s">
        <v>237</v>
      </c>
      <c r="B13" t="s">
        <v>499</v>
      </c>
    </row>
    <row r="14" spans="1:2">
      <c r="A14" t="s">
        <v>106</v>
      </c>
      <c r="B14" t="s">
        <v>500</v>
      </c>
    </row>
    <row r="15" spans="1:2">
      <c r="A15" t="s">
        <v>6</v>
      </c>
      <c r="B15" t="s">
        <v>66</v>
      </c>
    </row>
    <row r="16" spans="1:2">
      <c r="A16" t="s">
        <v>63</v>
      </c>
      <c r="B16" t="s">
        <v>67</v>
      </c>
    </row>
    <row r="17" spans="1:2">
      <c r="A17"/>
      <c r="B17" t="s">
        <v>76</v>
      </c>
    </row>
    <row r="18" spans="1:2">
      <c r="A18"/>
      <c r="B18" t="s">
        <v>78</v>
      </c>
    </row>
    <row r="19" spans="1:2">
      <c r="A19"/>
      <c r="B19" t="s">
        <v>107</v>
      </c>
    </row>
    <row r="20" spans="1:2">
      <c r="A20"/>
      <c r="B20" t="s">
        <v>238</v>
      </c>
    </row>
    <row r="21" spans="1:2">
      <c r="A21"/>
      <c r="B21" t="s">
        <v>138</v>
      </c>
    </row>
    <row r="22" spans="1:2">
      <c r="A22"/>
      <c r="B22" t="s">
        <v>118</v>
      </c>
    </row>
    <row r="23" spans="1:2">
      <c r="A23"/>
      <c r="B23" t="s">
        <v>84</v>
      </c>
    </row>
    <row r="24" spans="1:2">
      <c r="A24"/>
      <c r="B24" t="s">
        <v>93</v>
      </c>
    </row>
    <row r="25" spans="1:2">
      <c r="A25"/>
      <c r="B25" t="s">
        <v>98</v>
      </c>
    </row>
    <row r="26" spans="1:2">
      <c r="A26"/>
      <c r="B26" t="s">
        <v>99</v>
      </c>
    </row>
    <row r="27" spans="1:2">
      <c r="A27"/>
      <c r="B27" t="s">
        <v>94</v>
      </c>
    </row>
    <row r="28" spans="1:2">
      <c r="A28"/>
      <c r="B28" t="s">
        <v>108</v>
      </c>
    </row>
    <row r="29" spans="1:2">
      <c r="A29"/>
      <c r="B29" t="s">
        <v>70</v>
      </c>
    </row>
    <row r="30" spans="1:2">
      <c r="A30"/>
      <c r="B30" t="s">
        <v>71</v>
      </c>
    </row>
    <row r="31" spans="1:2">
      <c r="A31"/>
      <c r="B31" t="s">
        <v>72</v>
      </c>
    </row>
    <row r="32" spans="1:2">
      <c r="A32"/>
      <c r="B32" t="s">
        <v>73</v>
      </c>
    </row>
    <row r="33" spans="1:2">
      <c r="A33"/>
      <c r="B33" t="s">
        <v>75</v>
      </c>
    </row>
    <row r="34" spans="1:2">
      <c r="A34"/>
      <c r="B34" t="s">
        <v>79</v>
      </c>
    </row>
    <row r="35" spans="1:2">
      <c r="A35"/>
      <c r="B35" t="s">
        <v>80</v>
      </c>
    </row>
    <row r="36" spans="1:2">
      <c r="A36"/>
      <c r="B36" t="s">
        <v>81</v>
      </c>
    </row>
    <row r="37" spans="1:2">
      <c r="A37"/>
      <c r="B37" t="s">
        <v>82</v>
      </c>
    </row>
    <row r="38" spans="1:2">
      <c r="A38"/>
      <c r="B38" t="s">
        <v>239</v>
      </c>
    </row>
    <row r="39" spans="1:2">
      <c r="A39"/>
      <c r="B39" t="s">
        <v>83</v>
      </c>
    </row>
    <row r="40" spans="1:2">
      <c r="A40"/>
      <c r="B40" t="s">
        <v>176</v>
      </c>
    </row>
    <row r="41" spans="1:2">
      <c r="A41"/>
      <c r="B41" t="s">
        <v>85</v>
      </c>
    </row>
    <row r="42" spans="1:2">
      <c r="A42"/>
      <c r="B42" t="s">
        <v>139</v>
      </c>
    </row>
    <row r="43" spans="1:2">
      <c r="A43"/>
      <c r="B43" t="s">
        <v>110</v>
      </c>
    </row>
    <row r="44" spans="1:2">
      <c r="A44"/>
      <c r="B44" t="s">
        <v>117</v>
      </c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209"/>
  <sheetViews>
    <sheetView showGridLines="0" zoomScaleNormal="100" workbookViewId="0"/>
  </sheetViews>
  <sheetFormatPr defaultRowHeight="12.75"/>
  <cols>
    <col min="1" max="16384" width="9.140625" style="128"/>
  </cols>
  <sheetData>
    <row r="1" spans="1:1">
      <c r="A1" s="549">
        <f>IF(Дифференциация!$E$22="",1,0)</f>
        <v>0</v>
      </c>
    </row>
    <row r="2" spans="1:1">
      <c r="A2" s="549">
        <f>IF(Дифференциация!$F$22="",1,0)</f>
        <v>0</v>
      </c>
    </row>
    <row r="3" spans="1:1">
      <c r="A3" s="549">
        <f>IF(Дифференциация!$J$22="",1,0)</f>
        <v>0</v>
      </c>
    </row>
    <row r="4" spans="1:1">
      <c r="A4" s="549">
        <f>IF('Форма 4.9'!$F$10="",1,0)</f>
        <v>1</v>
      </c>
    </row>
    <row r="5" spans="1:1">
      <c r="A5" s="549">
        <f>IF('Форма 4.9'!$G$10="",1,0)</f>
        <v>1</v>
      </c>
    </row>
    <row r="6" spans="1:1">
      <c r="A6" s="549">
        <f>IF('Форма 4.9'!$F$11="",1,0)</f>
        <v>1</v>
      </c>
    </row>
    <row r="7" spans="1:1">
      <c r="A7" s="549">
        <f>IF('Форма 4.9'!$G$11="",1,0)</f>
        <v>1</v>
      </c>
    </row>
    <row r="8" spans="1:1">
      <c r="A8" s="549">
        <f>IF('Форма 4.9'!$F$12="",1,0)</f>
        <v>1</v>
      </c>
    </row>
    <row r="9" spans="1:1">
      <c r="A9" s="549">
        <f>IF('Форма 4.9'!$G$12="",1,0)</f>
        <v>1</v>
      </c>
    </row>
    <row r="10" spans="1:1">
      <c r="A10" s="549">
        <f>IF('Форма 4.9'!$F$13="",1,0)</f>
        <v>1</v>
      </c>
    </row>
    <row r="11" spans="1:1">
      <c r="A11" s="549">
        <f>IF('Форма 4.9'!$G$13="",1,0)</f>
        <v>1</v>
      </c>
    </row>
    <row r="12" spans="1:1">
      <c r="A12" s="549">
        <f>IF('Форма 1.0.2'!$E$12="",1,0)</f>
        <v>1</v>
      </c>
    </row>
    <row r="13" spans="1:1">
      <c r="A13" s="549">
        <f>IF('Форма 1.0.2'!$F$12="",1,0)</f>
        <v>1</v>
      </c>
    </row>
    <row r="14" spans="1:1">
      <c r="A14" s="549">
        <f>IF('Форма 1.0.2'!$G$12="",1,0)</f>
        <v>1</v>
      </c>
    </row>
    <row r="15" spans="1:1">
      <c r="A15" s="549">
        <f>IF('Форма 1.0.2'!$H$12="",1,0)</f>
        <v>1</v>
      </c>
    </row>
    <row r="16" spans="1:1">
      <c r="A16" s="549">
        <f>IF('Форма 1.0.2'!$I$12="",1,0)</f>
        <v>1</v>
      </c>
    </row>
    <row r="17" spans="1:1">
      <c r="A17" s="549">
        <f>IF('Форма 1.0.2'!$J$12="",1,0)</f>
        <v>1</v>
      </c>
    </row>
    <row r="18" spans="1:1">
      <c r="A18" s="549">
        <f>IF('Сведения об изменении'!$E$13="",1,0)</f>
        <v>1</v>
      </c>
    </row>
    <row r="19" spans="1:1">
      <c r="A19" s="549" t="e">
        <f>IF(#REF!="",1,0)</f>
        <v>#REF!</v>
      </c>
    </row>
    <row r="20" spans="1:1">
      <c r="A20" s="549">
        <f>IF('Форма 4.3.1'!$G$29="",1,0)</f>
        <v>0</v>
      </c>
    </row>
    <row r="21" spans="1:1">
      <c r="A21" s="549">
        <f>IF('Форма 4.3.1'!$G$31="",1,0)</f>
        <v>0</v>
      </c>
    </row>
    <row r="22" spans="1:1">
      <c r="A22" s="549">
        <f>IF('Форма 4.3.1'!$G$45="",1,0)</f>
        <v>0</v>
      </c>
    </row>
    <row r="23" spans="1:1">
      <c r="A23" s="549">
        <f>IF('Форма 4.3.1'!$G$46="",1,0)</f>
        <v>0</v>
      </c>
    </row>
    <row r="24" spans="1:1">
      <c r="A24" s="549">
        <f>IF('Форма 4.3.1'!$G$47="",1,0)</f>
        <v>0</v>
      </c>
    </row>
    <row r="25" spans="1:1">
      <c r="A25" s="549">
        <f>IF('Форма 4.3.1'!$G$48="",1,0)</f>
        <v>0</v>
      </c>
    </row>
    <row r="26" spans="1:1">
      <c r="A26" s="549">
        <f>IF('Форма 4.3.1'!$G$49="",1,0)</f>
        <v>0</v>
      </c>
    </row>
    <row r="27" spans="1:1">
      <c r="A27" s="549">
        <f>IF('Форма 4.3.1'!$G$50="",1,0)</f>
        <v>0</v>
      </c>
    </row>
    <row r="28" spans="1:1">
      <c r="A28" s="549">
        <f>IF('Форма 4.3.1'!$G$51="",1,0)</f>
        <v>0</v>
      </c>
    </row>
    <row r="29" spans="1:1">
      <c r="A29" s="549">
        <f>IF('Форма 4.3.1'!$G$52="",1,0)</f>
        <v>0</v>
      </c>
    </row>
    <row r="30" spans="1:1">
      <c r="A30" s="549">
        <f>IF('Форма 4.3.1'!$G$53="",1,0)</f>
        <v>0</v>
      </c>
    </row>
    <row r="31" spans="1:1">
      <c r="A31" s="549">
        <f>IF('Форма 4.3.1'!$G$54="",1,0)</f>
        <v>0</v>
      </c>
    </row>
    <row r="32" spans="1:1">
      <c r="A32" s="549">
        <f>IF('Форма 4.3.1'!$G$55="",1,0)</f>
        <v>0</v>
      </c>
    </row>
    <row r="33" spans="1:1">
      <c r="A33" s="549">
        <f>IF('Форма 4.3.1'!$G$56="",1,0)</f>
        <v>0</v>
      </c>
    </row>
    <row r="34" spans="1:1">
      <c r="A34" s="549">
        <f>IF('Форма 4.3.1'!$G$57="",1,0)</f>
        <v>0</v>
      </c>
    </row>
    <row r="35" spans="1:1">
      <c r="A35" s="549">
        <f>IF('Форма 4.3.1'!$G$58="",1,0)</f>
        <v>0</v>
      </c>
    </row>
    <row r="36" spans="1:1">
      <c r="A36" s="549">
        <f>IF('Форма 4.3.1'!$G$59="",1,0)</f>
        <v>0</v>
      </c>
    </row>
    <row r="37" spans="1:1">
      <c r="A37" s="549">
        <f>IF('Форма 4.3.1'!$G$60="",1,0)</f>
        <v>0</v>
      </c>
    </row>
    <row r="38" spans="1:1">
      <c r="A38" s="549">
        <f>IF('Форма 4.3.1'!$G$61="",1,0)</f>
        <v>0</v>
      </c>
    </row>
    <row r="39" spans="1:1">
      <c r="A39" s="549">
        <f>IF('Форма 4.3.1'!$G$62="",1,0)</f>
        <v>0</v>
      </c>
    </row>
    <row r="40" spans="1:1">
      <c r="A40" s="549">
        <f>IF('Форма 4.3.1'!$G$70="",1,0)</f>
        <v>0</v>
      </c>
    </row>
    <row r="41" spans="1:1">
      <c r="A41" s="549">
        <f>IF('Форма 4.3.1'!$G$71="",1,0)</f>
        <v>0</v>
      </c>
    </row>
    <row r="42" spans="1:1">
      <c r="A42" s="549">
        <f>IF('Форма 4.3.1'!$G$72="",1,0)</f>
        <v>0</v>
      </c>
    </row>
    <row r="43" spans="1:1">
      <c r="A43" s="549">
        <f>IF('Форма 4.3.1'!$G$73="",1,0)</f>
        <v>0</v>
      </c>
    </row>
    <row r="44" spans="1:1">
      <c r="A44" s="549">
        <f>IF('Форма 4.3.1'!$G$74="",1,0)</f>
        <v>0</v>
      </c>
    </row>
    <row r="45" spans="1:1">
      <c r="A45" s="549">
        <f>IF('Форма 4.3.1'!$G$75="",1,0)</f>
        <v>0</v>
      </c>
    </row>
    <row r="46" spans="1:1">
      <c r="A46" s="549">
        <f>IF('Форма 4.3.1'!$G$76="",1,0)</f>
        <v>0</v>
      </c>
    </row>
    <row r="47" spans="1:1">
      <c r="A47" s="549">
        <f>IF('Форма 4.3.1'!$G$77="",1,0)</f>
        <v>0</v>
      </c>
    </row>
    <row r="48" spans="1:1">
      <c r="A48" s="549">
        <f>IF('Форма 4.3.1'!$G$78="",1,0)</f>
        <v>0</v>
      </c>
    </row>
    <row r="49" spans="1:1">
      <c r="A49" s="549">
        <f>IF('Форма 4.3.1'!$G$79="",1,0)</f>
        <v>0</v>
      </c>
    </row>
    <row r="50" spans="1:1">
      <c r="A50" s="549">
        <f>IF('Форма 4.3.1'!$G$93="",1,0)</f>
        <v>0</v>
      </c>
    </row>
    <row r="51" spans="1:1">
      <c r="A51" s="549">
        <f>IF('Форма 4.3.1'!$G$94="",1,0)</f>
        <v>0</v>
      </c>
    </row>
    <row r="52" spans="1:1">
      <c r="A52" s="549">
        <f>IF('Форма 4.3.1'!$G$96="",1,0)</f>
        <v>0</v>
      </c>
    </row>
    <row r="53" spans="1:1">
      <c r="A53" s="549">
        <f>IF('Форма 4.3.1'!$G$97="",1,0)</f>
        <v>0</v>
      </c>
    </row>
    <row r="54" spans="1:1">
      <c r="A54" s="549">
        <f>IF('Форма 4.3.1'!$G$98="",1,0)</f>
        <v>0</v>
      </c>
    </row>
    <row r="55" spans="1:1">
      <c r="A55" s="549">
        <f>IF('Форма 4.3.1'!$G$99="",1,0)</f>
        <v>0</v>
      </c>
    </row>
    <row r="56" spans="1:1">
      <c r="A56" s="549">
        <f>IF('Форма 4.3.1'!$G$100="",1,0)</f>
        <v>0</v>
      </c>
    </row>
    <row r="57" spans="1:1">
      <c r="A57" s="549">
        <f>IF('Форма 4.3.1'!$G$101="",1,0)</f>
        <v>0</v>
      </c>
    </row>
    <row r="58" spans="1:1">
      <c r="A58" s="549">
        <f>IF('Форма 4.3.1'!$G$102="",1,0)</f>
        <v>0</v>
      </c>
    </row>
    <row r="59" spans="1:1">
      <c r="A59" s="549">
        <f>IF('Форма 4.3.1'!$G$103="",1,0)</f>
        <v>0</v>
      </c>
    </row>
    <row r="60" spans="1:1">
      <c r="A60" s="549">
        <f>IF('Форма 4.3.1'!$G$104="",1,0)</f>
        <v>0</v>
      </c>
    </row>
    <row r="61" spans="1:1">
      <c r="A61" s="549">
        <f>IF('Форма 4.3.1'!$G$105="",1,0)</f>
        <v>0</v>
      </c>
    </row>
    <row r="62" spans="1:1">
      <c r="A62" s="549">
        <f>IF('Форма 4.3.1'!$G$108="",1,0)</f>
        <v>0</v>
      </c>
    </row>
    <row r="63" spans="1:1">
      <c r="A63" s="549">
        <f>IF('Форма 4.3.1'!$G$122="",1,0)</f>
        <v>0</v>
      </c>
    </row>
    <row r="64" spans="1:1">
      <c r="A64" s="549">
        <f>IF('Форма 4.3.1'!$G$136="",1,0)</f>
        <v>0</v>
      </c>
    </row>
    <row r="65" spans="1:1">
      <c r="A65" s="549">
        <f>IF('Форма 4.3.1'!$G$137="",1,0)</f>
        <v>0</v>
      </c>
    </row>
    <row r="66" spans="1:1">
      <c r="A66" s="549">
        <f>IF('Форма 4.4'!$G$12="",1,0)</f>
        <v>0</v>
      </c>
    </row>
    <row r="67" spans="1:1">
      <c r="A67" s="549">
        <f>IF('Форма 4.4'!$G$13="",1,0)</f>
        <v>0</v>
      </c>
    </row>
    <row r="68" spans="1:1">
      <c r="A68" s="549">
        <f>IF('Форма 4.4'!$G$18="",1,0)</f>
        <v>0</v>
      </c>
    </row>
    <row r="69" spans="1:1">
      <c r="A69" s="549">
        <f>IF('Форма 4.4'!$G$19="",1,0)</f>
        <v>0</v>
      </c>
    </row>
    <row r="70" spans="1:1">
      <c r="A70" s="549">
        <f>IF('Форма 4.4'!$G$11="",1,0)</f>
        <v>0</v>
      </c>
    </row>
    <row r="71" spans="1:1">
      <c r="A71" s="549">
        <f>IF('Форма 4.5'!$I$11="",1,0)</f>
        <v>0</v>
      </c>
    </row>
    <row r="72" spans="1:1">
      <c r="A72" s="549">
        <f>IF('Форма 4.5'!$I$12="",1,0)</f>
        <v>0</v>
      </c>
    </row>
    <row r="73" spans="1:1">
      <c r="A73" s="549">
        <f>IF('Форма 4.5'!$I$15="",1,0)</f>
        <v>0</v>
      </c>
    </row>
    <row r="74" spans="1:1">
      <c r="A74" s="549">
        <f>IF('Форма 4.5'!$I$16="",1,0)</f>
        <v>0</v>
      </c>
    </row>
    <row r="75" spans="1:1">
      <c r="A75" s="549">
        <f>IF('Форма 4.5'!$I$17="",1,0)</f>
        <v>0</v>
      </c>
    </row>
    <row r="76" spans="1:1">
      <c r="A76" s="549">
        <f>IF('Форма 4.5'!$I$18="",1,0)</f>
        <v>0</v>
      </c>
    </row>
    <row r="77" spans="1:1">
      <c r="A77" s="549">
        <f>IF('Форма 4.5'!$G$23="",1,0)</f>
        <v>0</v>
      </c>
    </row>
    <row r="78" spans="1:1">
      <c r="A78" s="549">
        <f>IF('Форма 4.5'!$G$24="",1,0)</f>
        <v>0</v>
      </c>
    </row>
    <row r="79" spans="1:1">
      <c r="A79" s="549">
        <f>IF('Форма 4.5'!$I$24="",1,0)</f>
        <v>0</v>
      </c>
    </row>
    <row r="80" spans="1:1">
      <c r="A80" s="549">
        <f>IF('Форма 4.5'!$G$104="",1,0)</f>
        <v>0</v>
      </c>
    </row>
    <row r="81" spans="1:1">
      <c r="A81" s="549">
        <f>IF('Форма 4.5'!$I$105="",1,0)</f>
        <v>0</v>
      </c>
    </row>
    <row r="82" spans="1:1">
      <c r="A82" s="549">
        <f>IF('Форма 4.5'!$I$106="",1,0)</f>
        <v>0</v>
      </c>
    </row>
    <row r="83" spans="1:1">
      <c r="A83" s="549">
        <f>IF('Форма 4.5'!$I$107="",1,0)</f>
        <v>0</v>
      </c>
    </row>
    <row r="84" spans="1:1">
      <c r="A84" s="549">
        <f>IF('Форма 4.5'!$I$108="",1,0)</f>
        <v>0</v>
      </c>
    </row>
    <row r="85" spans="1:1">
      <c r="A85" s="549">
        <f>IF('Форма 4.5'!$I$14="",1,0)</f>
        <v>0</v>
      </c>
    </row>
    <row r="86" spans="1:1">
      <c r="A86" s="549">
        <f>IF('Форма 4.3.1'!$E$38="",1,0)</f>
        <v>0</v>
      </c>
    </row>
    <row r="87" spans="1:1">
      <c r="A87" s="549">
        <f>IF('Форма 4.3.1'!$F$40="",1,0)</f>
        <v>0</v>
      </c>
    </row>
    <row r="88" spans="1:1">
      <c r="A88" s="549">
        <f>IF('Форма 4.3.1'!$E$110="",1,0)</f>
        <v>0</v>
      </c>
    </row>
    <row r="89" spans="1:1">
      <c r="A89" s="549">
        <f>IF('Форма 4.3.1'!$E$111="",1,0)</f>
        <v>0</v>
      </c>
    </row>
    <row r="90" spans="1:1">
      <c r="A90" s="549">
        <f>IF('Форма 4.3.1'!$E$112="",1,0)</f>
        <v>0</v>
      </c>
    </row>
    <row r="91" spans="1:1">
      <c r="A91" s="549">
        <f>IF('Форма 4.3.1'!$E$113="",1,0)</f>
        <v>0</v>
      </c>
    </row>
    <row r="92" spans="1:1">
      <c r="A92" s="549">
        <f>IF('Форма 4.3.1'!$E$114="",1,0)</f>
        <v>0</v>
      </c>
    </row>
    <row r="93" spans="1:1">
      <c r="A93" s="549">
        <f>IF('Форма 4.3.1'!$E$115="",1,0)</f>
        <v>0</v>
      </c>
    </row>
    <row r="94" spans="1:1">
      <c r="A94" s="549">
        <f>IF('Форма 4.3.1'!$E$116="",1,0)</f>
        <v>0</v>
      </c>
    </row>
    <row r="95" spans="1:1">
      <c r="A95" s="549">
        <f>IF('Форма 4.3.1'!$E$117="",1,0)</f>
        <v>0</v>
      </c>
    </row>
    <row r="96" spans="1:1">
      <c r="A96" s="549">
        <f>IF('Форма 4.3.1'!$E$118="",1,0)</f>
        <v>0</v>
      </c>
    </row>
    <row r="97" spans="1:1">
      <c r="A97" s="549">
        <f>IF('Форма 4.3.1'!$E$119="",1,0)</f>
        <v>0</v>
      </c>
    </row>
    <row r="98" spans="1:1">
      <c r="A98" s="549">
        <f>IF('Форма 4.3.1'!$E$120="",1,0)</f>
        <v>0</v>
      </c>
    </row>
    <row r="99" spans="1:1">
      <c r="A99" s="549">
        <f>IF('Форма 4.3.1'!$E$81="",1,0)</f>
        <v>0</v>
      </c>
    </row>
    <row r="100" spans="1:1">
      <c r="A100" s="549">
        <f>IF('Форма 4.3.1'!$E$82="",1,0)</f>
        <v>0</v>
      </c>
    </row>
    <row r="101" spans="1:1">
      <c r="A101" s="549">
        <f>IF('Форма 4.3.1'!$E$83="",1,0)</f>
        <v>0</v>
      </c>
    </row>
    <row r="102" spans="1:1">
      <c r="A102" s="549">
        <f>IF('Форма 4.3.1'!$E$84="",1,0)</f>
        <v>0</v>
      </c>
    </row>
    <row r="103" spans="1:1">
      <c r="A103" s="549">
        <f>IF('Форма 4.3.1'!$E$85="",1,0)</f>
        <v>0</v>
      </c>
    </row>
    <row r="104" spans="1:1">
      <c r="A104" s="549">
        <f>IF('Форма 4.3.1'!$E$86="",1,0)</f>
        <v>0</v>
      </c>
    </row>
    <row r="105" spans="1:1">
      <c r="A105" s="549">
        <f>IF('Форма 4.3.1'!$E$87="",1,0)</f>
        <v>0</v>
      </c>
    </row>
    <row r="106" spans="1:1">
      <c r="A106" s="549">
        <f>IF('Форма 4.3.1'!$E$88="",1,0)</f>
        <v>0</v>
      </c>
    </row>
    <row r="107" spans="1:1">
      <c r="A107" s="549">
        <f>IF('Форма 4.3.1'!$E$89="",1,0)</f>
        <v>0</v>
      </c>
    </row>
    <row r="108" spans="1:1">
      <c r="A108" s="549">
        <f>IF('Форма 4.3.1'!$E$90="",1,0)</f>
        <v>0</v>
      </c>
    </row>
    <row r="109" spans="1:1">
      <c r="A109" s="549">
        <f>IF('Форма 4.3.1'!$E$91="",1,0)</f>
        <v>0</v>
      </c>
    </row>
    <row r="110" spans="1:1">
      <c r="A110" s="549">
        <f>IF('Форма 4.3.1'!$E$124="",1,0)</f>
        <v>0</v>
      </c>
    </row>
    <row r="111" spans="1:1">
      <c r="A111" s="549">
        <f>IF('Форма 4.3.1'!$E$125="",1,0)</f>
        <v>0</v>
      </c>
    </row>
    <row r="112" spans="1:1">
      <c r="A112" s="549">
        <f>IF('Форма 4.3.1'!$E$126="",1,0)</f>
        <v>0</v>
      </c>
    </row>
    <row r="113" spans="1:1">
      <c r="A113" s="549">
        <f>IF('Форма 4.3.1'!$E$127="",1,0)</f>
        <v>0</v>
      </c>
    </row>
    <row r="114" spans="1:1">
      <c r="A114" s="549">
        <f>IF('Форма 4.3.1'!$E$128="",1,0)</f>
        <v>0</v>
      </c>
    </row>
    <row r="115" spans="1:1">
      <c r="A115" s="549">
        <f>IF('Форма 4.3.1'!$E$129="",1,0)</f>
        <v>0</v>
      </c>
    </row>
    <row r="116" spans="1:1">
      <c r="A116" s="549">
        <f>IF('Форма 4.3.1'!$E$130="",1,0)</f>
        <v>0</v>
      </c>
    </row>
    <row r="117" spans="1:1">
      <c r="A117" s="549">
        <f>IF('Форма 4.3.1'!$E$131="",1,0)</f>
        <v>0</v>
      </c>
    </row>
    <row r="118" spans="1:1">
      <c r="A118" s="549">
        <f>IF('Форма 4.3.1'!$E$132="",1,0)</f>
        <v>0</v>
      </c>
    </row>
    <row r="119" spans="1:1">
      <c r="A119" s="549">
        <f>IF('Форма 4.3.1'!$E$133="",1,0)</f>
        <v>0</v>
      </c>
    </row>
    <row r="120" spans="1:1">
      <c r="A120" s="549">
        <f>IF('Форма 4.3.1'!$E$134="",1,0)</f>
        <v>0</v>
      </c>
    </row>
    <row r="121" spans="1:1">
      <c r="A121" s="549">
        <f>IF('Форма 4.3.1'!$E$68="",1,0)</f>
        <v>0</v>
      </c>
    </row>
    <row r="122" spans="1:1">
      <c r="A122" s="549">
        <f>IF('Форма 4.5'!$K$17="",1,0)</f>
        <v>0</v>
      </c>
    </row>
    <row r="123" spans="1:1">
      <c r="A123" s="549">
        <f>IF('Форма 4.5'!$K$18="",1,0)</f>
        <v>0</v>
      </c>
    </row>
    <row r="124" spans="1:1">
      <c r="A124" s="549">
        <f>IF('Форма 4.5'!$K$105="",1,0)</f>
        <v>0</v>
      </c>
    </row>
    <row r="125" spans="1:1">
      <c r="A125" s="549">
        <f>IF('Форма 4.5'!$K$106="",1,0)</f>
        <v>0</v>
      </c>
    </row>
    <row r="126" spans="1:1">
      <c r="A126" s="549">
        <f>IF('Форма 4.5'!$K$107="",1,0)</f>
        <v>0</v>
      </c>
    </row>
    <row r="127" spans="1:1">
      <c r="A127" s="549">
        <f>IF('Форма 4.5'!$K$108="",1,0)</f>
        <v>0</v>
      </c>
    </row>
    <row r="128" spans="1:1">
      <c r="A128" s="549">
        <f>IF('Форма 4.5'!$K$11="",1,0)</f>
        <v>0</v>
      </c>
    </row>
    <row r="129" spans="1:1">
      <c r="A129" s="549">
        <f>IF('Форма 4.5'!$L$17="",1,0)</f>
        <v>0</v>
      </c>
    </row>
    <row r="130" spans="1:1">
      <c r="A130" s="549">
        <f>IF('Форма 4.5'!$L$18="",1,0)</f>
        <v>0</v>
      </c>
    </row>
    <row r="131" spans="1:1">
      <c r="A131" s="549">
        <f>IF('Форма 4.5'!$L$105="",1,0)</f>
        <v>0</v>
      </c>
    </row>
    <row r="132" spans="1:1">
      <c r="A132" s="549">
        <f>IF('Форма 4.5'!$L$106="",1,0)</f>
        <v>0</v>
      </c>
    </row>
    <row r="133" spans="1:1">
      <c r="A133" s="549">
        <f>IF('Форма 4.5'!$L$107="",1,0)</f>
        <v>0</v>
      </c>
    </row>
    <row r="134" spans="1:1">
      <c r="A134" s="549">
        <f>IF('Форма 4.5'!$L$108="",1,0)</f>
        <v>0</v>
      </c>
    </row>
    <row r="135" spans="1:1">
      <c r="A135" s="549">
        <f>IF('Форма 4.5'!$L$11="",1,0)</f>
        <v>0</v>
      </c>
    </row>
    <row r="136" spans="1:1">
      <c r="A136" s="549">
        <f>IF('Форма 4.5'!$M$17="",1,0)</f>
        <v>0</v>
      </c>
    </row>
    <row r="137" spans="1:1">
      <c r="A137" s="549">
        <f>IF('Форма 4.5'!$M$18="",1,0)</f>
        <v>0</v>
      </c>
    </row>
    <row r="138" spans="1:1">
      <c r="A138" s="549">
        <f>IF('Форма 4.5'!$M$105="",1,0)</f>
        <v>0</v>
      </c>
    </row>
    <row r="139" spans="1:1">
      <c r="A139" s="549">
        <f>IF('Форма 4.5'!$M$106="",1,0)</f>
        <v>0</v>
      </c>
    </row>
    <row r="140" spans="1:1">
      <c r="A140" s="549">
        <f>IF('Форма 4.5'!$M$107="",1,0)</f>
        <v>0</v>
      </c>
    </row>
    <row r="141" spans="1:1">
      <c r="A141" s="549">
        <f>IF('Форма 4.5'!$M$108="",1,0)</f>
        <v>0</v>
      </c>
    </row>
    <row r="142" spans="1:1">
      <c r="A142" s="549">
        <f>IF('Форма 4.5'!$M$11="",1,0)</f>
        <v>0</v>
      </c>
    </row>
    <row r="143" spans="1:1">
      <c r="A143" s="549">
        <f>IF('Форма 4.5'!$N$17="",1,0)</f>
        <v>0</v>
      </c>
    </row>
    <row r="144" spans="1:1">
      <c r="A144" s="549">
        <f>IF('Форма 4.5'!$N$18="",1,0)</f>
        <v>0</v>
      </c>
    </row>
    <row r="145" spans="1:1">
      <c r="A145" s="549">
        <f>IF('Форма 4.5'!$N$105="",1,0)</f>
        <v>0</v>
      </c>
    </row>
    <row r="146" spans="1:1">
      <c r="A146" s="549">
        <f>IF('Форма 4.5'!$N$106="",1,0)</f>
        <v>0</v>
      </c>
    </row>
    <row r="147" spans="1:1">
      <c r="A147" s="549">
        <f>IF('Форма 4.5'!$N$107="",1,0)</f>
        <v>0</v>
      </c>
    </row>
    <row r="148" spans="1:1">
      <c r="A148" s="549">
        <f>IF('Форма 4.5'!$N$108="",1,0)</f>
        <v>0</v>
      </c>
    </row>
    <row r="149" spans="1:1">
      <c r="A149" s="549">
        <f>IF('Форма 4.5'!$N$11="",1,0)</f>
        <v>0</v>
      </c>
    </row>
    <row r="150" spans="1:1">
      <c r="A150" s="549">
        <f>IF('Форма 4.5'!$O$17="",1,0)</f>
        <v>0</v>
      </c>
    </row>
    <row r="151" spans="1:1">
      <c r="A151" s="549">
        <f>IF('Форма 4.5'!$O$18="",1,0)</f>
        <v>0</v>
      </c>
    </row>
    <row r="152" spans="1:1">
      <c r="A152" s="549">
        <f>IF('Форма 4.5'!$O$105="",1,0)</f>
        <v>0</v>
      </c>
    </row>
    <row r="153" spans="1:1">
      <c r="A153" s="549">
        <f>IF('Форма 4.5'!$O$106="",1,0)</f>
        <v>0</v>
      </c>
    </row>
    <row r="154" spans="1:1">
      <c r="A154" s="549">
        <f>IF('Форма 4.5'!$O$107="",1,0)</f>
        <v>0</v>
      </c>
    </row>
    <row r="155" spans="1:1">
      <c r="A155" s="549">
        <f>IF('Форма 4.5'!$O$108="",1,0)</f>
        <v>0</v>
      </c>
    </row>
    <row r="156" spans="1:1">
      <c r="A156" s="549">
        <f>IF('Форма 4.5'!$O$11="",1,0)</f>
        <v>0</v>
      </c>
    </row>
    <row r="157" spans="1:1">
      <c r="A157" s="549">
        <f>IF('Форма 4.5'!$P$17="",1,0)</f>
        <v>0</v>
      </c>
    </row>
    <row r="158" spans="1:1">
      <c r="A158" s="549">
        <f>IF('Форма 4.5'!$P$18="",1,0)</f>
        <v>0</v>
      </c>
    </row>
    <row r="159" spans="1:1">
      <c r="A159" s="549">
        <f>IF('Форма 4.5'!$P$105="",1,0)</f>
        <v>0</v>
      </c>
    </row>
    <row r="160" spans="1:1">
      <c r="A160" s="549">
        <f>IF('Форма 4.5'!$P$106="",1,0)</f>
        <v>0</v>
      </c>
    </row>
    <row r="161" spans="1:1">
      <c r="A161" s="549">
        <f>IF('Форма 4.5'!$P$107="",1,0)</f>
        <v>0</v>
      </c>
    </row>
    <row r="162" spans="1:1">
      <c r="A162" s="549">
        <f>IF('Форма 4.5'!$P$108="",1,0)</f>
        <v>0</v>
      </c>
    </row>
    <row r="163" spans="1:1">
      <c r="A163" s="549">
        <f>IF('Форма 4.5'!$P$11="",1,0)</f>
        <v>0</v>
      </c>
    </row>
    <row r="164" spans="1:1">
      <c r="A164" s="549">
        <f>IF('Форма 4.5'!$G$25="",1,0)</f>
        <v>0</v>
      </c>
    </row>
    <row r="165" spans="1:1">
      <c r="A165" s="549">
        <f>IF('Форма 4.5'!$I$25="",1,0)</f>
        <v>0</v>
      </c>
    </row>
    <row r="166" spans="1:1">
      <c r="A166" s="549">
        <f>IF('Форма 4.5'!$G$27="",1,0)</f>
        <v>0</v>
      </c>
    </row>
    <row r="167" spans="1:1">
      <c r="A167" s="549">
        <f>IF('Форма 4.5'!$G$28="",1,0)</f>
        <v>0</v>
      </c>
    </row>
    <row r="168" spans="1:1">
      <c r="A168" s="549">
        <f>IF('Форма 4.5'!$I$28="",1,0)</f>
        <v>0</v>
      </c>
    </row>
    <row r="169" spans="1:1">
      <c r="A169" s="549">
        <f>IF('Форма 4.5'!$G$29="",1,0)</f>
        <v>0</v>
      </c>
    </row>
    <row r="170" spans="1:1">
      <c r="A170" s="549">
        <f>IF('Форма 4.5'!$I$29="",1,0)</f>
        <v>0</v>
      </c>
    </row>
    <row r="171" spans="1:1">
      <c r="A171" s="549">
        <f>IF('Форма 4.5'!$G$31="",1,0)</f>
        <v>0</v>
      </c>
    </row>
    <row r="172" spans="1:1">
      <c r="A172" s="549">
        <f>IF('Форма 4.5'!$G$32="",1,0)</f>
        <v>0</v>
      </c>
    </row>
    <row r="173" spans="1:1">
      <c r="A173" s="549">
        <f>IF('Форма 4.5'!$I$32="",1,0)</f>
        <v>0</v>
      </c>
    </row>
    <row r="174" spans="1:1">
      <c r="A174" s="549">
        <f>IF('Форма 4.5'!$G$33="",1,0)</f>
        <v>0</v>
      </c>
    </row>
    <row r="175" spans="1:1">
      <c r="A175" s="549">
        <f>IF('Форма 4.5'!$I$33="",1,0)</f>
        <v>0</v>
      </c>
    </row>
    <row r="176" spans="1:1">
      <c r="A176" s="549">
        <f>IF('Форма 4.5'!$G$35="",1,0)</f>
        <v>0</v>
      </c>
    </row>
    <row r="177" spans="1:1">
      <c r="A177" s="549">
        <f>IF('Форма 4.5'!$G$36="",1,0)</f>
        <v>0</v>
      </c>
    </row>
    <row r="178" spans="1:1">
      <c r="A178" s="549">
        <f>IF('Форма 4.5'!$I$36="",1,0)</f>
        <v>0</v>
      </c>
    </row>
    <row r="179" spans="1:1">
      <c r="A179" s="549">
        <f>IF('Форма 4.5'!$G$37="",1,0)</f>
        <v>0</v>
      </c>
    </row>
    <row r="180" spans="1:1">
      <c r="A180" s="549">
        <f>IF('Форма 4.5'!$I$37="",1,0)</f>
        <v>0</v>
      </c>
    </row>
    <row r="181" spans="1:1">
      <c r="A181" s="549">
        <f>IF('Форма 4.5'!$G$109="",1,0)</f>
        <v>0</v>
      </c>
    </row>
    <row r="182" spans="1:1">
      <c r="A182" s="549">
        <f>IF('Форма 4.5'!$I$110="",1,0)</f>
        <v>0</v>
      </c>
    </row>
    <row r="183" spans="1:1">
      <c r="A183" s="549">
        <f>IF('Форма 4.5'!$K$110="",1,0)</f>
        <v>0</v>
      </c>
    </row>
    <row r="184" spans="1:1">
      <c r="A184" s="549">
        <f>IF('Форма 4.5'!$L$110="",1,0)</f>
        <v>0</v>
      </c>
    </row>
    <row r="185" spans="1:1">
      <c r="A185" s="549">
        <f>IF('Форма 4.5'!$M$110="",1,0)</f>
        <v>0</v>
      </c>
    </row>
    <row r="186" spans="1:1">
      <c r="A186" s="549">
        <f>IF('Форма 4.5'!$N$110="",1,0)</f>
        <v>0</v>
      </c>
    </row>
    <row r="187" spans="1:1">
      <c r="A187" s="549">
        <f>IF('Форма 4.5'!$O$110="",1,0)</f>
        <v>0</v>
      </c>
    </row>
    <row r="188" spans="1:1">
      <c r="A188" s="549">
        <f>IF('Форма 4.5'!$P$110="",1,0)</f>
        <v>0</v>
      </c>
    </row>
    <row r="189" spans="1:1">
      <c r="A189" s="549">
        <f>IF('Форма 4.5'!$I$111="",1,0)</f>
        <v>0</v>
      </c>
    </row>
    <row r="190" spans="1:1">
      <c r="A190" s="549">
        <f>IF('Форма 4.5'!$K$111="",1,0)</f>
        <v>0</v>
      </c>
    </row>
    <row r="191" spans="1:1">
      <c r="A191" s="549">
        <f>IF('Форма 4.5'!$L$111="",1,0)</f>
        <v>0</v>
      </c>
    </row>
    <row r="192" spans="1:1">
      <c r="A192" s="549">
        <f>IF('Форма 4.5'!$M$111="",1,0)</f>
        <v>0</v>
      </c>
    </row>
    <row r="193" spans="1:1">
      <c r="A193" s="549">
        <f>IF('Форма 4.5'!$N$111="",1,0)</f>
        <v>0</v>
      </c>
    </row>
    <row r="194" spans="1:1">
      <c r="A194" s="549">
        <f>IF('Форма 4.5'!$O$111="",1,0)</f>
        <v>0</v>
      </c>
    </row>
    <row r="195" spans="1:1">
      <c r="A195" s="549">
        <f>IF('Форма 4.5'!$P$111="",1,0)</f>
        <v>0</v>
      </c>
    </row>
    <row r="196" spans="1:1">
      <c r="A196" s="549">
        <f>IF('Форма 4.5'!$I$112="",1,0)</f>
        <v>0</v>
      </c>
    </row>
    <row r="197" spans="1:1">
      <c r="A197" s="549">
        <f>IF('Форма 4.5'!$K$112="",1,0)</f>
        <v>0</v>
      </c>
    </row>
    <row r="198" spans="1:1">
      <c r="A198" s="549">
        <f>IF('Форма 4.5'!$L$112="",1,0)</f>
        <v>0</v>
      </c>
    </row>
    <row r="199" spans="1:1">
      <c r="A199" s="549">
        <f>IF('Форма 4.5'!$M$112="",1,0)</f>
        <v>0</v>
      </c>
    </row>
    <row r="200" spans="1:1">
      <c r="A200" s="549">
        <f>IF('Форма 4.5'!$N$112="",1,0)</f>
        <v>0</v>
      </c>
    </row>
    <row r="201" spans="1:1">
      <c r="A201" s="549">
        <f>IF('Форма 4.5'!$O$112="",1,0)</f>
        <v>0</v>
      </c>
    </row>
    <row r="202" spans="1:1">
      <c r="A202" s="549">
        <f>IF('Форма 4.5'!$P$112="",1,0)</f>
        <v>0</v>
      </c>
    </row>
    <row r="203" spans="1:1">
      <c r="A203" s="549">
        <f>IF('Форма 4.5'!$I$113="",1,0)</f>
        <v>0</v>
      </c>
    </row>
    <row r="204" spans="1:1">
      <c r="A204" s="549">
        <f>IF('Форма 4.5'!$K$113="",1,0)</f>
        <v>0</v>
      </c>
    </row>
    <row r="205" spans="1:1">
      <c r="A205" s="549">
        <f>IF('Форма 4.5'!$L$113="",1,0)</f>
        <v>0</v>
      </c>
    </row>
    <row r="206" spans="1:1">
      <c r="A206" s="549">
        <f>IF('Форма 4.5'!$M$113="",1,0)</f>
        <v>0</v>
      </c>
    </row>
    <row r="207" spans="1:1">
      <c r="A207" s="549">
        <f>IF('Форма 4.5'!$N$113="",1,0)</f>
        <v>0</v>
      </c>
    </row>
    <row r="208" spans="1:1">
      <c r="A208" s="549">
        <f>IF('Форма 4.5'!$O$113="",1,0)</f>
        <v>0</v>
      </c>
    </row>
    <row r="209" spans="1:1">
      <c r="A209" s="549">
        <f>IF('Форма 4.5'!$P$113="",1,0)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5" customWidth="1"/>
    <col min="2" max="2" width="87.28515625" style="83" customWidth="1"/>
    <col min="3" max="3" width="9.140625" style="115"/>
    <col min="4" max="4" width="109.140625" style="115" customWidth="1"/>
    <col min="5" max="16384" width="9.140625" style="115"/>
  </cols>
  <sheetData>
    <row r="1" spans="1:11" ht="14.25">
      <c r="B1" s="142" t="s">
        <v>131</v>
      </c>
      <c r="C1" s="130"/>
      <c r="D1" s="768"/>
      <c r="E1" s="768"/>
      <c r="F1" s="768"/>
      <c r="G1" s="768"/>
      <c r="H1" s="768"/>
      <c r="I1" s="768"/>
      <c r="J1" s="768"/>
      <c r="K1" s="768"/>
    </row>
    <row r="2" spans="1:11" ht="14.25">
      <c r="A2" s="130">
        <v>1</v>
      </c>
      <c r="B2" s="143" t="s">
        <v>124</v>
      </c>
      <c r="C2" s="130"/>
      <c r="D2" s="768"/>
      <c r="E2" s="768"/>
      <c r="F2" s="768"/>
      <c r="G2" s="768"/>
      <c r="H2" s="768"/>
      <c r="I2" s="768"/>
      <c r="J2" s="768"/>
      <c r="K2" s="768"/>
    </row>
    <row r="3" spans="1:11" ht="22.5">
      <c r="A3" s="130">
        <v>2</v>
      </c>
      <c r="B3" s="143" t="s">
        <v>125</v>
      </c>
      <c r="C3" s="130"/>
      <c r="D3" s="769"/>
      <c r="E3" s="769"/>
      <c r="F3" s="769"/>
      <c r="G3" s="769"/>
      <c r="H3" s="769"/>
      <c r="I3" s="769"/>
      <c r="J3" s="769"/>
      <c r="K3" s="769"/>
    </row>
    <row r="4" spans="1:11" ht="14.25">
      <c r="B4" s="142" t="s">
        <v>132</v>
      </c>
      <c r="C4" s="130"/>
      <c r="D4" s="770"/>
      <c r="E4" s="769"/>
      <c r="F4" s="769"/>
      <c r="G4" s="769"/>
      <c r="H4" s="769"/>
      <c r="I4" s="769"/>
      <c r="J4" s="769"/>
      <c r="K4" s="769"/>
    </row>
    <row r="5" spans="1:11" ht="33.75">
      <c r="A5" s="130">
        <v>1</v>
      </c>
      <c r="B5" s="143" t="s">
        <v>172</v>
      </c>
      <c r="C5" s="130"/>
      <c r="D5" s="767"/>
      <c r="E5" s="767"/>
      <c r="F5" s="767"/>
      <c r="G5" s="767"/>
      <c r="H5" s="767"/>
      <c r="I5" s="767"/>
      <c r="J5" s="767"/>
      <c r="K5" s="767"/>
    </row>
    <row r="6" spans="1:11" ht="22.5">
      <c r="A6" s="130">
        <v>2</v>
      </c>
      <c r="B6" s="143" t="s">
        <v>130</v>
      </c>
    </row>
    <row r="7" spans="1:11" ht="22.5">
      <c r="A7" s="130">
        <v>3</v>
      </c>
      <c r="B7" s="143" t="s">
        <v>294</v>
      </c>
    </row>
    <row r="8" spans="1:11" ht="56.25">
      <c r="A8" s="130">
        <v>4</v>
      </c>
      <c r="B8" s="143" t="s">
        <v>295</v>
      </c>
    </row>
    <row r="9" spans="1:11">
      <c r="B9" s="142" t="s">
        <v>106</v>
      </c>
    </row>
    <row r="10" spans="1:11" ht="22.5">
      <c r="A10" s="130">
        <v>1</v>
      </c>
      <c r="B10" s="143" t="s">
        <v>104</v>
      </c>
    </row>
    <row r="11" spans="1:11">
      <c r="B11" s="83" t="s">
        <v>111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1" customWidth="1"/>
    <col min="2" max="2" width="9.140625" style="63"/>
    <col min="3" max="3" width="15.7109375" style="74" customWidth="1"/>
    <col min="4" max="4" width="17" style="74" customWidth="1"/>
    <col min="5" max="5" width="15.7109375" style="68" customWidth="1"/>
    <col min="6" max="6" width="11.140625" style="68" customWidth="1"/>
    <col min="7" max="7" width="31.42578125" style="68" customWidth="1"/>
    <col min="8" max="9" width="26.85546875" style="68" customWidth="1"/>
    <col min="10" max="10" width="9.140625" style="68"/>
    <col min="11" max="11" width="26.28515625" style="70" customWidth="1"/>
    <col min="12" max="12" width="29.140625" style="69" customWidth="1"/>
    <col min="13" max="13" width="39.85546875" style="68" bestFit="1" customWidth="1"/>
    <col min="14" max="14" width="9.140625" style="68"/>
    <col min="15" max="15" width="29.5703125" style="68" customWidth="1"/>
    <col min="16" max="16" width="29" style="68" customWidth="1"/>
    <col min="17" max="18" width="9.140625" style="68"/>
    <col min="19" max="19" width="21" style="68" customWidth="1"/>
    <col min="20" max="20" width="42" style="68" customWidth="1"/>
    <col min="21" max="21" width="9.140625" style="68"/>
    <col min="22" max="22" width="30.140625" style="68" customWidth="1"/>
    <col min="23" max="23" width="7.7109375" style="68" bestFit="1" customWidth="1"/>
    <col min="24" max="25" width="9.140625" style="68"/>
    <col min="26" max="26" width="49.7109375" style="68" customWidth="1"/>
    <col min="27" max="27" width="9.140625" style="68"/>
    <col min="28" max="28" width="36.42578125" style="68" customWidth="1"/>
    <col min="29" max="16384" width="9.140625" style="68"/>
  </cols>
  <sheetData>
    <row r="1" spans="1:29" s="66" customFormat="1" ht="51">
      <c r="A1" s="51" t="s">
        <v>116</v>
      </c>
      <c r="B1" s="72"/>
      <c r="C1" s="35" t="s">
        <v>19</v>
      </c>
      <c r="D1" s="35" t="s">
        <v>16</v>
      </c>
      <c r="E1" s="35" t="s">
        <v>29</v>
      </c>
      <c r="F1" s="35" t="s">
        <v>52</v>
      </c>
      <c r="G1" s="35" t="s">
        <v>44</v>
      </c>
      <c r="H1" s="35" t="s">
        <v>60</v>
      </c>
      <c r="I1" s="35" t="s">
        <v>90</v>
      </c>
      <c r="J1" s="43" t="s">
        <v>91</v>
      </c>
      <c r="K1" s="35" t="s">
        <v>47</v>
      </c>
      <c r="L1" s="65" t="s">
        <v>86</v>
      </c>
      <c r="M1" s="40" t="s">
        <v>87</v>
      </c>
      <c r="O1" s="432" t="s">
        <v>457</v>
      </c>
      <c r="P1" s="432" t="s">
        <v>490</v>
      </c>
      <c r="S1" s="771" t="s">
        <v>210</v>
      </c>
      <c r="T1" s="771"/>
      <c r="V1" s="772" t="s">
        <v>491</v>
      </c>
      <c r="W1" s="772"/>
      <c r="Z1" s="550" t="s">
        <v>509</v>
      </c>
      <c r="AB1" s="773" t="s">
        <v>597</v>
      </c>
      <c r="AC1" s="773"/>
    </row>
    <row r="2" spans="1:29" ht="25.5">
      <c r="A2" s="284" t="s">
        <v>148</v>
      </c>
      <c r="C2" s="36">
        <v>2017</v>
      </c>
      <c r="D2" s="36" t="s">
        <v>17</v>
      </c>
      <c r="E2" s="37" t="s">
        <v>30</v>
      </c>
      <c r="F2" s="37" t="s">
        <v>53</v>
      </c>
      <c r="G2" s="37" t="s">
        <v>42</v>
      </c>
      <c r="H2" s="37" t="s">
        <v>61</v>
      </c>
      <c r="I2" s="39"/>
      <c r="J2" s="67">
        <v>52</v>
      </c>
      <c r="K2" s="35" t="s">
        <v>48</v>
      </c>
      <c r="L2" s="65" t="s">
        <v>501</v>
      </c>
      <c r="M2" s="41" t="s">
        <v>196</v>
      </c>
      <c r="O2" s="433" t="s">
        <v>458</v>
      </c>
      <c r="P2" s="455" t="s">
        <v>503</v>
      </c>
      <c r="S2" s="245" t="s">
        <v>211</v>
      </c>
      <c r="T2" s="431" t="s">
        <v>212</v>
      </c>
      <c r="V2" s="433" t="s">
        <v>492</v>
      </c>
      <c r="W2" s="433" t="b">
        <v>0</v>
      </c>
      <c r="Z2" s="551" t="s">
        <v>510</v>
      </c>
      <c r="AB2" s="565" t="s">
        <v>598</v>
      </c>
      <c r="AC2" s="565" t="s">
        <v>599</v>
      </c>
    </row>
    <row r="3" spans="1:29" ht="112.5">
      <c r="A3" s="284" t="s">
        <v>149</v>
      </c>
      <c r="C3" s="36">
        <v>2018</v>
      </c>
      <c r="D3" s="36" t="s">
        <v>18</v>
      </c>
      <c r="E3" s="37" t="s">
        <v>31</v>
      </c>
      <c r="F3" s="37" t="s">
        <v>54</v>
      </c>
      <c r="G3" s="37" t="s">
        <v>43</v>
      </c>
      <c r="H3" s="37" t="s">
        <v>58</v>
      </c>
      <c r="I3" s="39" t="s">
        <v>89</v>
      </c>
      <c r="J3" s="64" t="s">
        <v>92</v>
      </c>
      <c r="K3" s="35" t="s">
        <v>49</v>
      </c>
      <c r="L3" s="65" t="s">
        <v>286</v>
      </c>
      <c r="M3" s="41" t="s">
        <v>197</v>
      </c>
      <c r="O3" s="433" t="s">
        <v>459</v>
      </c>
      <c r="P3" s="455" t="s">
        <v>504</v>
      </c>
      <c r="S3" s="245" t="s">
        <v>514</v>
      </c>
      <c r="T3" s="430" t="s">
        <v>519</v>
      </c>
      <c r="V3" s="433" t="s">
        <v>493</v>
      </c>
      <c r="W3" s="433" t="b">
        <v>1</v>
      </c>
      <c r="Z3" s="551" t="s">
        <v>511</v>
      </c>
      <c r="AB3" s="565" t="s">
        <v>600</v>
      </c>
      <c r="AC3" s="565" t="s">
        <v>599</v>
      </c>
    </row>
    <row r="4" spans="1:29" ht="45">
      <c r="A4" s="284" t="s">
        <v>241</v>
      </c>
      <c r="C4" s="36">
        <v>2019</v>
      </c>
      <c r="E4" s="37" t="s">
        <v>32</v>
      </c>
      <c r="F4" s="37" t="s">
        <v>55</v>
      </c>
      <c r="H4" s="37" t="s">
        <v>59</v>
      </c>
      <c r="I4" s="39"/>
      <c r="J4" s="67">
        <v>104</v>
      </c>
      <c r="K4" s="35" t="s">
        <v>50</v>
      </c>
      <c r="L4" s="65" t="s">
        <v>287</v>
      </c>
      <c r="M4" s="41"/>
      <c r="O4" s="433" t="s">
        <v>465</v>
      </c>
      <c r="P4" s="455" t="s">
        <v>505</v>
      </c>
      <c r="S4" s="548" t="s">
        <v>515</v>
      </c>
      <c r="T4" s="430" t="s">
        <v>419</v>
      </c>
      <c r="V4" s="433" t="s">
        <v>494</v>
      </c>
      <c r="W4" s="433" t="b">
        <v>1</v>
      </c>
      <c r="Z4" s="551" t="s">
        <v>512</v>
      </c>
      <c r="AB4" s="565" t="s">
        <v>601</v>
      </c>
      <c r="AC4" s="565" t="s">
        <v>602</v>
      </c>
    </row>
    <row r="5" spans="1:29" ht="45">
      <c r="A5" s="284" t="s">
        <v>191</v>
      </c>
      <c r="C5" s="36">
        <v>2020</v>
      </c>
      <c r="E5" s="37" t="s">
        <v>33</v>
      </c>
      <c r="F5" s="37" t="s">
        <v>56</v>
      </c>
      <c r="K5" s="35" t="s">
        <v>51</v>
      </c>
      <c r="L5" s="65"/>
      <c r="M5" s="41"/>
      <c r="O5" s="433" t="s">
        <v>460</v>
      </c>
      <c r="S5" s="245" t="s">
        <v>516</v>
      </c>
      <c r="T5" s="430" t="s">
        <v>431</v>
      </c>
      <c r="V5" s="433" t="s">
        <v>495</v>
      </c>
      <c r="W5" s="433" t="b">
        <v>1</v>
      </c>
      <c r="Z5" s="551" t="s">
        <v>513</v>
      </c>
      <c r="AB5" s="565" t="s">
        <v>603</v>
      </c>
      <c r="AC5" s="565" t="s">
        <v>604</v>
      </c>
    </row>
    <row r="6" spans="1:29" ht="22.5">
      <c r="A6" s="284" t="s">
        <v>178</v>
      </c>
      <c r="E6" s="37" t="s">
        <v>34</v>
      </c>
      <c r="F6" s="39"/>
      <c r="K6" s="68"/>
      <c r="L6" s="68"/>
      <c r="O6" s="433" t="s">
        <v>466</v>
      </c>
      <c r="S6" s="548" t="s">
        <v>517</v>
      </c>
      <c r="T6" s="430" t="s">
        <v>518</v>
      </c>
      <c r="V6" s="433" t="s">
        <v>496</v>
      </c>
      <c r="W6" s="433" t="b">
        <v>0</v>
      </c>
      <c r="AB6" s="565" t="s">
        <v>605</v>
      </c>
      <c r="AC6" s="565" t="s">
        <v>604</v>
      </c>
    </row>
    <row r="7" spans="1:29" ht="45">
      <c r="A7" s="284" t="s">
        <v>242</v>
      </c>
      <c r="E7" s="37" t="s">
        <v>35</v>
      </c>
      <c r="F7" s="39"/>
      <c r="K7" s="75"/>
      <c r="L7" s="68"/>
      <c r="O7" s="433" t="s">
        <v>461</v>
      </c>
      <c r="S7" s="245" t="s">
        <v>729</v>
      </c>
      <c r="T7" s="430" t="s">
        <v>730</v>
      </c>
      <c r="AB7" s="565" t="s">
        <v>606</v>
      </c>
      <c r="AC7" s="565" t="s">
        <v>604</v>
      </c>
    </row>
    <row r="8" spans="1:29">
      <c r="A8" s="284" t="s">
        <v>243</v>
      </c>
      <c r="E8" s="37" t="s">
        <v>36</v>
      </c>
      <c r="F8" s="39"/>
      <c r="K8" s="76" t="s">
        <v>109</v>
      </c>
      <c r="O8" s="433" t="s">
        <v>467</v>
      </c>
      <c r="AB8" s="565" t="s">
        <v>607</v>
      </c>
      <c r="AC8" s="565" t="s">
        <v>604</v>
      </c>
    </row>
    <row r="9" spans="1:29" ht="22.5">
      <c r="A9" s="284" t="s">
        <v>150</v>
      </c>
      <c r="E9" s="37" t="s">
        <v>37</v>
      </c>
      <c r="F9" s="39"/>
      <c r="K9" s="74"/>
      <c r="O9" s="433" t="s">
        <v>468</v>
      </c>
      <c r="AB9" s="565" t="s">
        <v>608</v>
      </c>
      <c r="AC9" s="565" t="s">
        <v>604</v>
      </c>
    </row>
    <row r="10" spans="1:29" ht="12.75">
      <c r="A10" s="284" t="s">
        <v>244</v>
      </c>
      <c r="E10" s="37" t="s">
        <v>38</v>
      </c>
      <c r="F10" s="39"/>
      <c r="K10" s="75"/>
      <c r="O10" s="433" t="s">
        <v>462</v>
      </c>
      <c r="AB10" s="565" t="s">
        <v>609</v>
      </c>
      <c r="AC10" s="565" t="s">
        <v>604</v>
      </c>
    </row>
    <row r="11" spans="1:29" ht="22.5">
      <c r="A11" s="284" t="s">
        <v>245</v>
      </c>
      <c r="E11" s="37" t="s">
        <v>39</v>
      </c>
      <c r="F11" s="39"/>
      <c r="K11" s="77"/>
      <c r="O11" s="433" t="s">
        <v>463</v>
      </c>
      <c r="AB11" s="565" t="s">
        <v>610</v>
      </c>
      <c r="AC11" s="565" t="s">
        <v>604</v>
      </c>
    </row>
    <row r="12" spans="1:29" ht="33.75">
      <c r="A12" s="284" t="s">
        <v>246</v>
      </c>
      <c r="E12" s="37" t="s">
        <v>40</v>
      </c>
      <c r="F12" s="39"/>
      <c r="O12" s="433" t="s">
        <v>469</v>
      </c>
      <c r="P12" s="126"/>
      <c r="AB12" s="565" t="s">
        <v>611</v>
      </c>
      <c r="AC12" s="565" t="s">
        <v>604</v>
      </c>
    </row>
    <row r="13" spans="1:29">
      <c r="A13" s="284" t="s">
        <v>247</v>
      </c>
      <c r="E13" s="37" t="s">
        <v>41</v>
      </c>
      <c r="F13" s="39"/>
      <c r="O13" s="433" t="s">
        <v>464</v>
      </c>
      <c r="AB13" s="565" t="s">
        <v>612</v>
      </c>
      <c r="AC13" s="565" t="s">
        <v>613</v>
      </c>
    </row>
    <row r="14" spans="1:29">
      <c r="A14" s="284" t="s">
        <v>248</v>
      </c>
      <c r="AB14" s="565" t="s">
        <v>614</v>
      </c>
      <c r="AC14" s="565" t="s">
        <v>613</v>
      </c>
    </row>
    <row r="15" spans="1:29">
      <c r="A15" s="284" t="s">
        <v>187</v>
      </c>
      <c r="AB15" s="565" t="s">
        <v>615</v>
      </c>
      <c r="AC15" s="565" t="s">
        <v>613</v>
      </c>
    </row>
    <row r="16" spans="1:29">
      <c r="A16" s="284" t="s">
        <v>179</v>
      </c>
      <c r="C16" s="126"/>
      <c r="D16" s="119"/>
      <c r="E16" s="119"/>
      <c r="G16" s="178" t="s">
        <v>140</v>
      </c>
      <c r="AB16" s="565" t="s">
        <v>616</v>
      </c>
      <c r="AC16" s="565" t="s">
        <v>613</v>
      </c>
    </row>
    <row r="17" spans="1:29">
      <c r="A17" s="284" t="s">
        <v>249</v>
      </c>
      <c r="C17" s="120" t="s">
        <v>112</v>
      </c>
      <c r="D17" s="121" t="str">
        <f>IF(f_year = "","", "01.01."&amp;f_year)</f>
        <v>01.01.2020</v>
      </c>
      <c r="E17" s="121" t="str">
        <f>IF(f_year = "","", "31.12."&amp; f_year)</f>
        <v>31.12.2020</v>
      </c>
      <c r="G17" s="179" t="s">
        <v>1488</v>
      </c>
      <c r="AB17" s="565" t="s">
        <v>617</v>
      </c>
      <c r="AC17" s="565" t="s">
        <v>604</v>
      </c>
    </row>
    <row r="18" spans="1:29">
      <c r="A18" s="284" t="s">
        <v>250</v>
      </c>
      <c r="C18" s="122"/>
      <c r="D18" s="123"/>
      <c r="E18" s="123"/>
      <c r="G18" s="126"/>
      <c r="AB18" s="565" t="s">
        <v>618</v>
      </c>
      <c r="AC18" s="565" t="s">
        <v>604</v>
      </c>
    </row>
    <row r="19" spans="1:29" ht="22.5">
      <c r="A19" s="284" t="s">
        <v>251</v>
      </c>
      <c r="C19" s="126"/>
      <c r="D19" s="119"/>
      <c r="E19" s="119"/>
      <c r="G19" s="178" t="s">
        <v>143</v>
      </c>
      <c r="AB19" s="565" t="s">
        <v>619</v>
      </c>
      <c r="AC19" s="565" t="s">
        <v>604</v>
      </c>
    </row>
    <row r="20" spans="1:29" ht="22.5">
      <c r="A20" s="284" t="s">
        <v>151</v>
      </c>
      <c r="C20" s="124" t="s">
        <v>113</v>
      </c>
      <c r="D20" s="125"/>
      <c r="E20" s="125"/>
      <c r="G20" s="76" t="b">
        <v>1</v>
      </c>
      <c r="AB20" s="565" t="s">
        <v>620</v>
      </c>
      <c r="AC20" s="565" t="s">
        <v>613</v>
      </c>
    </row>
    <row r="21" spans="1:29">
      <c r="A21" s="284" t="s">
        <v>152</v>
      </c>
      <c r="AB21" s="565" t="s">
        <v>621</v>
      </c>
      <c r="AC21" s="565" t="s">
        <v>604</v>
      </c>
    </row>
    <row r="22" spans="1:29">
      <c r="A22" s="284" t="s">
        <v>153</v>
      </c>
      <c r="AB22" s="565" t="s">
        <v>622</v>
      </c>
      <c r="AC22" s="565" t="s">
        <v>604</v>
      </c>
    </row>
    <row r="23" spans="1:29">
      <c r="A23" s="284" t="s">
        <v>252</v>
      </c>
      <c r="AB23" s="565" t="s">
        <v>623</v>
      </c>
      <c r="AC23" s="565" t="s">
        <v>599</v>
      </c>
    </row>
    <row r="24" spans="1:29">
      <c r="A24" s="284" t="s">
        <v>253</v>
      </c>
      <c r="AB24" s="565" t="s">
        <v>624</v>
      </c>
      <c r="AC24" s="565" t="s">
        <v>625</v>
      </c>
    </row>
    <row r="25" spans="1:29">
      <c r="A25" s="284" t="s">
        <v>154</v>
      </c>
      <c r="AB25" s="565" t="s">
        <v>626</v>
      </c>
      <c r="AC25" s="565" t="s">
        <v>625</v>
      </c>
    </row>
    <row r="26" spans="1:29">
      <c r="A26" s="284" t="s">
        <v>254</v>
      </c>
      <c r="AB26" s="565" t="s">
        <v>627</v>
      </c>
      <c r="AC26" s="565" t="s">
        <v>625</v>
      </c>
    </row>
    <row r="27" spans="1:29">
      <c r="A27" s="284" t="s">
        <v>155</v>
      </c>
      <c r="AB27" s="565" t="s">
        <v>628</v>
      </c>
      <c r="AC27" s="565" t="s">
        <v>625</v>
      </c>
    </row>
    <row r="28" spans="1:29">
      <c r="A28" s="284" t="s">
        <v>188</v>
      </c>
      <c r="AB28" s="565" t="s">
        <v>629</v>
      </c>
      <c r="AC28" s="565" t="s">
        <v>630</v>
      </c>
    </row>
    <row r="29" spans="1:29">
      <c r="A29" s="284" t="s">
        <v>180</v>
      </c>
      <c r="AB29" s="565" t="s">
        <v>496</v>
      </c>
      <c r="AC29" s="565"/>
    </row>
    <row r="30" spans="1:29">
      <c r="A30" s="284" t="s">
        <v>255</v>
      </c>
    </row>
    <row r="31" spans="1:29">
      <c r="A31" s="284" t="s">
        <v>256</v>
      </c>
    </row>
    <row r="32" spans="1:29">
      <c r="A32" s="284" t="s">
        <v>156</v>
      </c>
    </row>
    <row r="33" spans="1:1">
      <c r="A33" s="284" t="s">
        <v>257</v>
      </c>
    </row>
    <row r="34" spans="1:1">
      <c r="A34" s="284" t="s">
        <v>258</v>
      </c>
    </row>
    <row r="35" spans="1:1">
      <c r="A35" s="284" t="s">
        <v>259</v>
      </c>
    </row>
    <row r="36" spans="1:1">
      <c r="A36" s="284" t="s">
        <v>260</v>
      </c>
    </row>
    <row r="37" spans="1:1">
      <c r="A37" s="284" t="s">
        <v>261</v>
      </c>
    </row>
    <row r="38" spans="1:1">
      <c r="A38" s="284" t="s">
        <v>181</v>
      </c>
    </row>
    <row r="39" spans="1:1">
      <c r="A39" s="284" t="s">
        <v>262</v>
      </c>
    </row>
    <row r="40" spans="1:1">
      <c r="A40" s="284" t="s">
        <v>157</v>
      </c>
    </row>
    <row r="41" spans="1:1">
      <c r="A41" s="284" t="s">
        <v>158</v>
      </c>
    </row>
    <row r="42" spans="1:1">
      <c r="A42" s="284" t="s">
        <v>159</v>
      </c>
    </row>
    <row r="43" spans="1:1">
      <c r="A43" s="284" t="s">
        <v>263</v>
      </c>
    </row>
    <row r="44" spans="1:1">
      <c r="A44" s="284" t="s">
        <v>264</v>
      </c>
    </row>
    <row r="45" spans="1:1">
      <c r="A45" s="284" t="s">
        <v>182</v>
      </c>
    </row>
    <row r="46" spans="1:1">
      <c r="A46" s="284" t="s">
        <v>265</v>
      </c>
    </row>
    <row r="47" spans="1:1">
      <c r="A47" s="284" t="s">
        <v>266</v>
      </c>
    </row>
    <row r="48" spans="1:1">
      <c r="A48" s="284" t="s">
        <v>267</v>
      </c>
    </row>
    <row r="49" spans="1:1">
      <c r="A49" s="284" t="s">
        <v>268</v>
      </c>
    </row>
    <row r="50" spans="1:1">
      <c r="A50" s="284" t="s">
        <v>160</v>
      </c>
    </row>
    <row r="51" spans="1:1">
      <c r="A51" s="284" t="s">
        <v>161</v>
      </c>
    </row>
    <row r="52" spans="1:1">
      <c r="A52" s="284" t="s">
        <v>189</v>
      </c>
    </row>
    <row r="53" spans="1:1">
      <c r="A53" s="284" t="s">
        <v>269</v>
      </c>
    </row>
    <row r="54" spans="1:1">
      <c r="A54" s="284" t="s">
        <v>192</v>
      </c>
    </row>
    <row r="55" spans="1:1">
      <c r="A55" s="284" t="s">
        <v>162</v>
      </c>
    </row>
    <row r="56" spans="1:1">
      <c r="A56" s="284" t="s">
        <v>270</v>
      </c>
    </row>
    <row r="57" spans="1:1">
      <c r="A57" s="284" t="s">
        <v>163</v>
      </c>
    </row>
    <row r="58" spans="1:1">
      <c r="A58" s="284" t="s">
        <v>271</v>
      </c>
    </row>
    <row r="59" spans="1:1">
      <c r="A59" s="284" t="s">
        <v>272</v>
      </c>
    </row>
    <row r="60" spans="1:1">
      <c r="A60" s="284" t="s">
        <v>273</v>
      </c>
    </row>
    <row r="61" spans="1:1">
      <c r="A61" s="284" t="s">
        <v>274</v>
      </c>
    </row>
    <row r="62" spans="1:1">
      <c r="A62" s="284" t="s">
        <v>183</v>
      </c>
    </row>
    <row r="63" spans="1:1">
      <c r="A63" s="284" t="s">
        <v>275</v>
      </c>
    </row>
    <row r="64" spans="1:1">
      <c r="A64" s="284" t="s">
        <v>276</v>
      </c>
    </row>
    <row r="65" spans="1:1">
      <c r="A65" s="284" t="s">
        <v>193</v>
      </c>
    </row>
    <row r="66" spans="1:1">
      <c r="A66" s="284" t="s">
        <v>184</v>
      </c>
    </row>
    <row r="67" spans="1:1">
      <c r="A67" s="284" t="s">
        <v>164</v>
      </c>
    </row>
    <row r="68" spans="1:1">
      <c r="A68" s="284" t="s">
        <v>277</v>
      </c>
    </row>
    <row r="69" spans="1:1">
      <c r="A69" s="284" t="s">
        <v>278</v>
      </c>
    </row>
    <row r="70" spans="1:1">
      <c r="A70" s="284" t="s">
        <v>279</v>
      </c>
    </row>
    <row r="71" spans="1:1">
      <c r="A71" s="284" t="s">
        <v>280</v>
      </c>
    </row>
    <row r="72" spans="1:1">
      <c r="A72" s="284" t="s">
        <v>165</v>
      </c>
    </row>
    <row r="73" spans="1:1">
      <c r="A73" s="284" t="s">
        <v>281</v>
      </c>
    </row>
    <row r="74" spans="1:1">
      <c r="A74" s="284" t="s">
        <v>166</v>
      </c>
    </row>
    <row r="75" spans="1:1">
      <c r="A75" s="284" t="s">
        <v>167</v>
      </c>
    </row>
    <row r="76" spans="1:1">
      <c r="A76" s="284" t="s">
        <v>168</v>
      </c>
    </row>
    <row r="77" spans="1:1">
      <c r="A77" s="284" t="s">
        <v>169</v>
      </c>
    </row>
    <row r="78" spans="1:1">
      <c r="A78" s="284" t="s">
        <v>185</v>
      </c>
    </row>
    <row r="79" spans="1:1">
      <c r="A79" s="284" t="s">
        <v>190</v>
      </c>
    </row>
    <row r="80" spans="1:1">
      <c r="A80" s="284" t="s">
        <v>170</v>
      </c>
    </row>
    <row r="81" spans="1:1">
      <c r="A81" s="284" t="s">
        <v>171</v>
      </c>
    </row>
    <row r="82" spans="1:1">
      <c r="A82" s="284" t="s">
        <v>194</v>
      </c>
    </row>
    <row r="83" spans="1:1">
      <c r="A83" s="284" t="s">
        <v>282</v>
      </c>
    </row>
    <row r="84" spans="1:1">
      <c r="A84" s="284" t="s">
        <v>186</v>
      </c>
    </row>
    <row r="85" spans="1:1">
      <c r="A85" s="284" t="s">
        <v>283</v>
      </c>
    </row>
    <row r="86" spans="1:1">
      <c r="A86" s="284" t="s">
        <v>284</v>
      </c>
    </row>
    <row r="87" spans="1:1">
      <c r="A87" s="284" t="s">
        <v>285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373"/>
    <col min="2" max="2" width="9.140625" style="374"/>
    <col min="3" max="3" width="9.140625" style="375"/>
    <col min="4" max="20" width="9.140625" style="374"/>
    <col min="21" max="21" width="9.140625" style="376"/>
    <col min="22" max="16384" width="9.140625" style="374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46"/>
    <col min="3" max="3" width="9.140625" style="79"/>
    <col min="4" max="8" width="9.140625" style="33"/>
    <col min="9" max="15" width="9.140625" style="146"/>
    <col min="16" max="16" width="9.140625" style="386"/>
    <col min="17" max="18" width="9.140625" style="146"/>
    <col min="19" max="19" width="9.140625" style="386"/>
    <col min="20" max="24" width="9.140625" style="146"/>
    <col min="25" max="29" width="9.140625" style="42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46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style="63" customWidth="1"/>
    <col min="2" max="3" width="10" style="63" customWidth="1"/>
    <col min="4" max="4" width="10.140625" style="63" bestFit="1" customWidth="1"/>
    <col min="5" max="5" width="67.7109375" style="63" customWidth="1"/>
    <col min="6" max="6" width="88.7109375" style="63" customWidth="1"/>
    <col min="7" max="7" width="123.85546875" style="63" customWidth="1"/>
    <col min="8" max="9" width="20.7109375" style="63" customWidth="1"/>
    <col min="10" max="10" width="24.28515625" style="63" customWidth="1"/>
    <col min="11" max="11" width="9.140625" style="63"/>
    <col min="12" max="12" width="7.7109375" style="63" customWidth="1"/>
    <col min="13" max="13" width="32.42578125" style="63" customWidth="1"/>
    <col min="14" max="14" width="9.140625" style="63"/>
    <col min="15" max="18" width="9.85546875" style="63" customWidth="1"/>
    <col min="19" max="19" width="82.42578125" style="63" customWidth="1"/>
    <col min="20" max="20" width="9.85546875" style="63" customWidth="1"/>
    <col min="21" max="21" width="9.85546875" style="208" customWidth="1"/>
    <col min="22" max="24" width="9.85546875" style="63" customWidth="1"/>
    <col min="25" max="16384" width="9.140625" style="63"/>
  </cols>
  <sheetData>
    <row r="3" spans="1:83">
      <c r="A3" s="32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07"/>
      <c r="V3" s="32"/>
      <c r="W3" s="32"/>
    </row>
    <row r="5" spans="1:83" ht="15" customHeight="1">
      <c r="D5" s="188"/>
      <c r="E5" s="190"/>
    </row>
    <row r="7" spans="1:83">
      <c r="A7" s="32" t="s">
        <v>209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07"/>
      <c r="V7" s="32"/>
      <c r="W7" s="32"/>
    </row>
    <row r="9" spans="1:83" s="85" customFormat="1" ht="15" customHeight="1">
      <c r="C9" s="114"/>
      <c r="D9" s="188"/>
      <c r="E9" s="189"/>
      <c r="U9" s="205"/>
    </row>
    <row r="13" spans="1:83">
      <c r="A13" s="32" t="s">
        <v>145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07"/>
      <c r="V13" s="32"/>
      <c r="W13" s="32"/>
    </row>
    <row r="14" spans="1:83">
      <c r="D14" s="251"/>
      <c r="E14" s="251"/>
      <c r="F14" s="251"/>
      <c r="G14" s="251"/>
      <c r="H14" s="251"/>
      <c r="I14" s="251"/>
      <c r="J14" s="251"/>
      <c r="K14" s="251"/>
      <c r="L14" s="251"/>
    </row>
    <row r="15" spans="1:83" s="73" customFormat="1" ht="15" customHeight="1">
      <c r="A15" s="46"/>
      <c r="B15" s="146" t="s">
        <v>127</v>
      </c>
      <c r="C15" s="680"/>
      <c r="D15" s="679">
        <v>1</v>
      </c>
      <c r="E15" s="794"/>
      <c r="F15" s="252"/>
      <c r="G15" s="213">
        <v>0</v>
      </c>
      <c r="H15" s="253"/>
      <c r="I15" s="144"/>
      <c r="J15" s="254" t="s">
        <v>213</v>
      </c>
      <c r="K15" s="162"/>
      <c r="L15" s="183"/>
      <c r="M15" s="248">
        <f>mergeValue(H15)</f>
        <v>0</v>
      </c>
      <c r="N15" s="247"/>
      <c r="O15" s="247"/>
      <c r="P15" s="248" t="str">
        <f t="array" ref="P15">IF(ISERROR(MATCH(MID(Q15,1,250),MID(note_ter,1,250),0)),"n","y")</f>
        <v>y</v>
      </c>
      <c r="Q15" s="247"/>
      <c r="R15" s="248" t="str">
        <f>K15&amp;"("&amp;L15&amp;")"</f>
        <v>()</v>
      </c>
      <c r="S15" s="146"/>
      <c r="T15" s="146"/>
      <c r="U15" s="197"/>
      <c r="V15" s="146"/>
      <c r="W15" s="146"/>
      <c r="X15" s="146"/>
      <c r="Y15" s="118"/>
      <c r="Z15" s="118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83" s="73" customFormat="1" ht="15" customHeight="1">
      <c r="A16" s="46"/>
      <c r="B16" s="46"/>
      <c r="C16" s="680"/>
      <c r="D16" s="679"/>
      <c r="E16" s="794"/>
      <c r="F16" s="144"/>
      <c r="G16" s="152"/>
      <c r="H16" s="162" t="s">
        <v>46</v>
      </c>
      <c r="I16" s="152"/>
      <c r="J16" s="152"/>
      <c r="K16" s="182"/>
      <c r="L16" s="183"/>
      <c r="M16" s="247"/>
      <c r="N16" s="247"/>
      <c r="O16" s="247"/>
      <c r="P16" s="247"/>
      <c r="Q16" s="248"/>
      <c r="R16" s="247"/>
      <c r="S16" s="146"/>
      <c r="T16" s="146"/>
      <c r="U16" s="197"/>
      <c r="V16" s="146"/>
      <c r="W16" s="146"/>
      <c r="X16" s="146"/>
      <c r="Y16" s="118"/>
      <c r="Z16" s="118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83">
      <c r="Q17" s="191"/>
    </row>
    <row r="18" spans="1:83">
      <c r="A18" s="32" t="s">
        <v>146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192"/>
      <c r="R18" s="32"/>
      <c r="S18" s="32"/>
      <c r="T18" s="32"/>
      <c r="U18" s="207"/>
      <c r="V18" s="32"/>
      <c r="W18" s="32"/>
    </row>
    <row r="19" spans="1:83">
      <c r="F19" s="251"/>
      <c r="G19" s="251"/>
      <c r="H19" s="251"/>
      <c r="I19" s="251"/>
      <c r="J19" s="251"/>
      <c r="K19" s="251"/>
      <c r="L19" s="251"/>
      <c r="Q19" s="191"/>
    </row>
    <row r="20" spans="1:83" s="73" customFormat="1" ht="15" customHeight="1">
      <c r="A20" s="46"/>
      <c r="B20" s="146" t="s">
        <v>127</v>
      </c>
      <c r="C20" s="795"/>
      <c r="D20" s="78"/>
      <c r="E20" s="255"/>
      <c r="F20" s="796"/>
      <c r="G20" s="679">
        <v>0</v>
      </c>
      <c r="H20" s="802"/>
      <c r="I20" s="144"/>
      <c r="J20" s="254" t="s">
        <v>213</v>
      </c>
      <c r="K20" s="162"/>
      <c r="L20" s="183"/>
      <c r="M20" s="248">
        <f>mergeValue(H20)</f>
        <v>0</v>
      </c>
      <c r="N20" s="247"/>
      <c r="O20" s="247"/>
      <c r="P20" s="247"/>
      <c r="Q20" s="247"/>
      <c r="R20" s="248" t="str">
        <f>K20&amp;"("&amp;L20&amp;")"</f>
        <v>()</v>
      </c>
      <c r="S20" s="146"/>
      <c r="T20" s="146"/>
      <c r="U20" s="197"/>
      <c r="V20" s="146"/>
      <c r="W20" s="146"/>
      <c r="X20" s="146"/>
      <c r="Y20" s="118"/>
      <c r="Z20" s="118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83" s="73" customFormat="1" ht="15" customHeight="1">
      <c r="A21" s="46"/>
      <c r="B21" s="46"/>
      <c r="C21" s="795"/>
      <c r="D21" s="78"/>
      <c r="E21" s="255"/>
      <c r="F21" s="796"/>
      <c r="G21" s="679"/>
      <c r="H21" s="802"/>
      <c r="I21" s="152"/>
      <c r="J21" s="152"/>
      <c r="K21" s="162" t="s">
        <v>45</v>
      </c>
      <c r="L21" s="183"/>
      <c r="M21" s="247"/>
      <c r="N21" s="247"/>
      <c r="O21" s="247"/>
      <c r="P21" s="247"/>
      <c r="Q21" s="248"/>
      <c r="R21" s="247"/>
      <c r="S21" s="146"/>
      <c r="T21" s="146"/>
      <c r="U21" s="197"/>
      <c r="V21" s="146"/>
      <c r="W21" s="146"/>
      <c r="X21" s="146"/>
      <c r="Y21" s="118"/>
      <c r="Z21" s="118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</row>
    <row r="22" spans="1:83">
      <c r="Q22" s="191"/>
    </row>
    <row r="23" spans="1:83">
      <c r="A23" s="32" t="s">
        <v>147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192"/>
      <c r="R23" s="32"/>
      <c r="S23" s="32"/>
      <c r="T23" s="32"/>
      <c r="U23" s="207"/>
      <c r="V23" s="32"/>
      <c r="W23" s="32"/>
    </row>
    <row r="24" spans="1:83">
      <c r="Q24" s="191"/>
    </row>
    <row r="25" spans="1:83" s="73" customFormat="1" ht="15" customHeight="1">
      <c r="A25" s="46"/>
      <c r="B25" s="146" t="s">
        <v>127</v>
      </c>
      <c r="C25" s="256"/>
      <c r="D25" s="63"/>
      <c r="E25" s="212"/>
      <c r="F25" s="63"/>
      <c r="G25" s="63"/>
      <c r="H25" s="63"/>
      <c r="I25" s="214"/>
      <c r="J25" s="213">
        <v>0</v>
      </c>
      <c r="K25" s="257"/>
      <c r="L25" s="147"/>
      <c r="M25" s="248">
        <f>mergeValue(H25)</f>
        <v>0</v>
      </c>
      <c r="N25" s="247"/>
      <c r="O25" s="247"/>
      <c r="P25" s="247"/>
      <c r="Q25" s="247"/>
      <c r="R25" s="248" t="str">
        <f>K25&amp;" ("&amp;L25&amp;")"</f>
        <v xml:space="preserve"> ()</v>
      </c>
      <c r="S25" s="146"/>
      <c r="T25" s="146"/>
      <c r="U25" s="197"/>
      <c r="V25" s="146"/>
      <c r="W25" s="146"/>
      <c r="X25" s="146"/>
      <c r="Y25" s="118"/>
      <c r="Z25" s="118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customFormat="1" ht="17.100000000000001" customHeight="1"/>
    <row r="27" spans="1:83">
      <c r="A27" s="32" t="s">
        <v>133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07"/>
      <c r="V27" s="32"/>
      <c r="W27" s="32"/>
    </row>
    <row r="29" spans="1:83" s="141" customFormat="1" ht="15" customHeight="1">
      <c r="A29" s="63"/>
      <c r="B29" s="63"/>
      <c r="C29" s="78"/>
      <c r="D29" s="692" t="s">
        <v>24</v>
      </c>
      <c r="E29" s="803"/>
      <c r="F29" s="804" t="s">
        <v>18</v>
      </c>
      <c r="G29" s="796"/>
      <c r="H29" s="797">
        <v>1</v>
      </c>
      <c r="I29" s="800"/>
      <c r="J29" s="682" t="s">
        <v>18</v>
      </c>
      <c r="K29" s="156"/>
      <c r="L29" s="151" t="s">
        <v>24</v>
      </c>
      <c r="M29" s="166"/>
      <c r="N29" s="136"/>
      <c r="O29" s="136"/>
      <c r="P29" s="136"/>
      <c r="Q29" s="136"/>
      <c r="R29" s="136"/>
      <c r="S29" s="136"/>
      <c r="T29" s="136"/>
      <c r="U29" s="202"/>
      <c r="V29" s="136"/>
      <c r="W29" s="136"/>
      <c r="X29" s="149"/>
      <c r="Y29" s="149" t="s">
        <v>123</v>
      </c>
      <c r="Z29" s="149">
        <v>1705000</v>
      </c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</row>
    <row r="30" spans="1:83" s="141" customFormat="1" ht="15" customHeight="1">
      <c r="A30" s="63"/>
      <c r="B30" s="63"/>
      <c r="C30" s="78"/>
      <c r="D30" s="692"/>
      <c r="E30" s="803"/>
      <c r="F30" s="804"/>
      <c r="G30" s="796"/>
      <c r="H30" s="797"/>
      <c r="I30" s="801"/>
      <c r="J30" s="682"/>
      <c r="K30" s="144"/>
      <c r="L30" s="152"/>
      <c r="M30" s="165" t="s">
        <v>291</v>
      </c>
      <c r="N30" s="136"/>
      <c r="O30" s="136"/>
      <c r="P30" s="136"/>
      <c r="Q30" s="136"/>
      <c r="R30" s="136"/>
      <c r="S30" s="136"/>
      <c r="T30" s="136"/>
      <c r="U30" s="202"/>
      <c r="V30" s="136"/>
      <c r="W30" s="136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</row>
    <row r="31" spans="1:83" s="141" customFormat="1" ht="15" customHeight="1">
      <c r="A31" s="63"/>
      <c r="B31" s="63"/>
      <c r="C31" s="78"/>
      <c r="D31" s="692"/>
      <c r="E31" s="803"/>
      <c r="F31" s="682"/>
      <c r="G31" s="480"/>
      <c r="H31" s="152"/>
      <c r="I31" s="148" t="s">
        <v>175</v>
      </c>
      <c r="J31" s="152"/>
      <c r="K31" s="152"/>
      <c r="L31" s="152"/>
      <c r="M31" s="153"/>
      <c r="N31" s="136"/>
      <c r="O31" s="136"/>
      <c r="P31" s="136"/>
      <c r="Q31" s="136"/>
      <c r="R31" s="136"/>
      <c r="S31" s="136"/>
      <c r="T31" s="136"/>
      <c r="U31" s="202"/>
      <c r="V31" s="136"/>
      <c r="W31" s="136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</row>
    <row r="33" spans="1:38">
      <c r="A33" s="32" t="s">
        <v>141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07"/>
      <c r="V33" s="32"/>
      <c r="W33" s="32"/>
    </row>
    <row r="35" spans="1:38" s="141" customFormat="1" ht="15" customHeight="1">
      <c r="A35" s="63"/>
      <c r="B35" s="63"/>
      <c r="C35" s="78"/>
      <c r="D35" s="63"/>
      <c r="E35" s="63"/>
      <c r="F35" s="63"/>
      <c r="G35" s="796"/>
      <c r="H35" s="797">
        <v>1</v>
      </c>
      <c r="I35" s="798"/>
      <c r="J35" s="682" t="s">
        <v>18</v>
      </c>
      <c r="K35" s="156"/>
      <c r="L35" s="151" t="s">
        <v>24</v>
      </c>
      <c r="M35" s="166"/>
      <c r="N35" s="136"/>
      <c r="O35" s="136"/>
      <c r="P35" s="136"/>
      <c r="Q35" s="136"/>
      <c r="R35" s="136"/>
      <c r="S35" s="136"/>
      <c r="T35" s="136"/>
      <c r="U35" s="202"/>
      <c r="V35" s="136"/>
      <c r="W35" s="136"/>
      <c r="X35" s="149"/>
      <c r="Y35" s="149" t="s">
        <v>123</v>
      </c>
      <c r="Z35" s="149">
        <v>1705000</v>
      </c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</row>
    <row r="36" spans="1:38" s="141" customFormat="1" ht="15" customHeight="1">
      <c r="A36" s="63"/>
      <c r="B36" s="63"/>
      <c r="C36" s="78"/>
      <c r="D36" s="63"/>
      <c r="E36" s="63"/>
      <c r="F36" s="63"/>
      <c r="G36" s="796"/>
      <c r="H36" s="797"/>
      <c r="I36" s="799"/>
      <c r="J36" s="682"/>
      <c r="K36" s="144"/>
      <c r="L36" s="152"/>
      <c r="M36" s="165" t="s">
        <v>291</v>
      </c>
      <c r="N36" s="136"/>
      <c r="O36" s="136"/>
      <c r="P36" s="136"/>
      <c r="Q36" s="136"/>
      <c r="R36" s="136"/>
      <c r="S36" s="136"/>
      <c r="T36" s="136"/>
      <c r="U36" s="202"/>
      <c r="V36" s="136"/>
      <c r="W36" s="136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</row>
    <row r="37" spans="1:38">
      <c r="K37" s="152"/>
      <c r="L37" s="152"/>
      <c r="M37" s="153"/>
    </row>
    <row r="38" spans="1:38">
      <c r="A38" s="32" t="s">
        <v>142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07"/>
      <c r="V38" s="32"/>
      <c r="W38" s="32"/>
    </row>
    <row r="40" spans="1:38" s="141" customFormat="1" ht="15" customHeight="1">
      <c r="A40" s="63"/>
      <c r="B40" s="63"/>
      <c r="C40" s="78"/>
      <c r="D40" s="63"/>
      <c r="E40" s="63"/>
      <c r="F40" s="63"/>
      <c r="G40" s="63"/>
      <c r="H40" s="63"/>
      <c r="I40" s="63"/>
      <c r="J40" s="63"/>
      <c r="K40" s="155"/>
      <c r="L40" s="151" t="s">
        <v>24</v>
      </c>
      <c r="M40" s="167"/>
      <c r="N40" s="187"/>
      <c r="O40" s="136"/>
      <c r="P40" s="136"/>
      <c r="Q40" s="136"/>
      <c r="R40" s="136"/>
      <c r="S40" s="136"/>
      <c r="T40" s="136"/>
      <c r="U40" s="202"/>
      <c r="V40" s="136"/>
      <c r="W40" s="136"/>
      <c r="X40" s="149"/>
      <c r="Y40" s="149" t="s">
        <v>123</v>
      </c>
      <c r="Z40" s="149">
        <v>1705000</v>
      </c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</row>
    <row r="43" spans="1:38" s="32" customFormat="1" ht="17.100000000000001" customHeight="1">
      <c r="A43" s="32" t="s">
        <v>105</v>
      </c>
    </row>
    <row r="44" spans="1:38" customFormat="1" ht="17.100000000000001" customHeight="1"/>
    <row r="45" spans="1:38" s="129" customFormat="1" ht="14.25">
      <c r="A45" s="236" t="s">
        <v>1</v>
      </c>
      <c r="B45" s="222" t="s">
        <v>122</v>
      </c>
      <c r="C45" s="223"/>
      <c r="D45" s="224"/>
      <c r="E45" s="225"/>
      <c r="F45" s="226"/>
      <c r="G45" s="226"/>
      <c r="H45" s="226"/>
      <c r="I45" s="227"/>
      <c r="J45" s="228"/>
      <c r="K45" s="237"/>
      <c r="M45" s="229" t="str">
        <f>IF(ISERROR(INDEX(kind_of_nameforms,MATCH(E45,kind_of_forms,0),1)),"",INDEX(kind_of_nameforms,MATCH(E45,kind_of_forms,0),1))</f>
        <v/>
      </c>
      <c r="N45" s="246"/>
    </row>
    <row r="46" spans="1:38" customFormat="1" ht="17.100000000000001" customHeight="1"/>
    <row r="47" spans="1:38" s="32" customFormat="1" ht="17.100000000000001" customHeight="1">
      <c r="A47" s="32" t="s">
        <v>233</v>
      </c>
      <c r="B47" s="32" t="s">
        <v>234</v>
      </c>
      <c r="C47" s="32" t="s">
        <v>235</v>
      </c>
      <c r="D47" s="32" t="s">
        <v>236</v>
      </c>
    </row>
    <row r="48" spans="1:38" ht="17.100000000000001" customHeight="1">
      <c r="U48" s="63"/>
    </row>
    <row r="49" spans="1:21" s="282" customFormat="1">
      <c r="D49" s="283"/>
      <c r="E49" s="251"/>
      <c r="F49" s="251"/>
      <c r="G49" s="251"/>
      <c r="U49" s="203"/>
    </row>
    <row r="50" spans="1:21">
      <c r="C50" s="118"/>
      <c r="D50" s="711" t="s">
        <v>211</v>
      </c>
      <c r="E50" s="712"/>
      <c r="F50" s="712"/>
      <c r="G50" s="713"/>
    </row>
    <row r="51" spans="1:21" s="33" customFormat="1" ht="11.25" customHeight="1">
      <c r="A51" s="42"/>
      <c r="C51" s="47"/>
      <c r="D51" s="714" t="s">
        <v>200</v>
      </c>
      <c r="E51" s="714"/>
      <c r="F51" s="714"/>
      <c r="G51" s="715" t="s">
        <v>201</v>
      </c>
      <c r="H51" s="146"/>
      <c r="R51" s="196"/>
    </row>
    <row r="52" spans="1:21" s="33" customFormat="1" ht="11.25" customHeight="1">
      <c r="A52" s="42" t="s">
        <v>427</v>
      </c>
      <c r="C52" s="47"/>
      <c r="D52" s="262" t="s">
        <v>23</v>
      </c>
      <c r="E52" s="263"/>
      <c r="F52" s="264" t="s">
        <v>195</v>
      </c>
      <c r="G52" s="716"/>
      <c r="H52" s="146"/>
      <c r="R52" s="196"/>
    </row>
    <row r="53" spans="1:21" s="33" customFormat="1" ht="12" customHeight="1">
      <c r="A53" s="42"/>
      <c r="C53" s="47"/>
      <c r="D53" s="281" t="s">
        <v>24</v>
      </c>
      <c r="E53" s="265">
        <v>2</v>
      </c>
      <c r="F53" s="266">
        <v>3</v>
      </c>
      <c r="G53" s="267">
        <v>4</v>
      </c>
      <c r="H53" s="146"/>
      <c r="R53" s="196"/>
    </row>
    <row r="54" spans="1:21" s="33" customFormat="1">
      <c r="A54" s="42"/>
      <c r="C54" s="47"/>
      <c r="D54" s="261">
        <v>1</v>
      </c>
      <c r="E54" s="269" t="s">
        <v>216</v>
      </c>
      <c r="F54" s="285" t="str">
        <f>IF(form_up_date="","",form_up_date)</f>
        <v>20.04.2021</v>
      </c>
      <c r="G54" s="287" t="s">
        <v>217</v>
      </c>
      <c r="H54" s="146"/>
      <c r="R54" s="196"/>
    </row>
    <row r="55" spans="1:21" s="33" customFormat="1" ht="45">
      <c r="A55" s="42"/>
      <c r="C55" s="47"/>
      <c r="D55" s="261" t="s">
        <v>228</v>
      </c>
      <c r="E55" s="269" t="s">
        <v>218</v>
      </c>
      <c r="F55" s="285"/>
      <c r="G55" s="270" t="s">
        <v>289</v>
      </c>
      <c r="H55" s="146"/>
      <c r="R55" s="196"/>
    </row>
    <row r="56" spans="1:21" s="33" customFormat="1">
      <c r="A56" s="42"/>
      <c r="C56" s="47"/>
      <c r="D56" s="261" t="s">
        <v>229</v>
      </c>
      <c r="E56" s="269" t="s">
        <v>219</v>
      </c>
      <c r="F56" s="285"/>
      <c r="G56" s="287" t="s">
        <v>220</v>
      </c>
      <c r="H56" s="146"/>
      <c r="R56" s="196"/>
    </row>
    <row r="57" spans="1:21" s="33" customFormat="1">
      <c r="A57" s="42"/>
      <c r="C57" s="47"/>
      <c r="D57" s="261" t="s">
        <v>230</v>
      </c>
      <c r="E57" s="269" t="s">
        <v>221</v>
      </c>
      <c r="F57" s="286" t="s">
        <v>222</v>
      </c>
      <c r="G57" s="270"/>
      <c r="H57" s="146"/>
      <c r="R57" s="196"/>
    </row>
    <row r="58" spans="1:21" s="33" customFormat="1">
      <c r="A58" s="42"/>
      <c r="C58" s="47"/>
      <c r="D58" s="268" t="str">
        <f>D57&amp;".1"</f>
        <v>4.1.1</v>
      </c>
      <c r="E58" s="271" t="s">
        <v>3</v>
      </c>
      <c r="F58" s="285" t="str">
        <f>IF(region_name="","",region_name)</f>
        <v>Ханты-Мансийский автономный округ</v>
      </c>
      <c r="G58" s="287" t="s">
        <v>223</v>
      </c>
      <c r="H58" s="146"/>
      <c r="R58" s="196"/>
    </row>
    <row r="59" spans="1:21" s="33" customFormat="1" ht="22.5">
      <c r="A59" s="42"/>
      <c r="C59" s="47"/>
      <c r="D59" s="261" t="s">
        <v>231</v>
      </c>
      <c r="E59" s="272" t="s">
        <v>224</v>
      </c>
      <c r="F59" s="285"/>
      <c r="G59" s="288" t="s">
        <v>225</v>
      </c>
      <c r="H59" s="146"/>
      <c r="R59" s="196"/>
    </row>
    <row r="60" spans="1:21" s="33" customFormat="1" ht="56.25">
      <c r="A60" s="42"/>
      <c r="C60" s="47"/>
      <c r="D60" s="261" t="s">
        <v>232</v>
      </c>
      <c r="E60" s="273" t="s">
        <v>226</v>
      </c>
      <c r="F60" s="285"/>
      <c r="G60" s="280" t="s">
        <v>288</v>
      </c>
      <c r="H60" s="146"/>
      <c r="R60" s="196"/>
    </row>
    <row r="66" spans="1:83" ht="11.25">
      <c r="A66" s="394" t="s">
        <v>420</v>
      </c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5"/>
      <c r="Z66" s="395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6"/>
      <c r="BL66" s="396"/>
      <c r="BM66" s="396"/>
      <c r="BN66" s="396"/>
      <c r="BO66" s="396"/>
      <c r="BP66" s="396"/>
      <c r="BQ66" s="396"/>
      <c r="BR66" s="396"/>
      <c r="BS66" s="396"/>
      <c r="BT66" s="396"/>
      <c r="BU66" s="396"/>
      <c r="BV66" s="395"/>
      <c r="BW66" s="395"/>
      <c r="BX66" s="395"/>
      <c r="BY66" s="395"/>
      <c r="BZ66" s="395"/>
      <c r="CA66" s="395"/>
      <c r="CB66" s="395"/>
      <c r="CC66" s="395"/>
      <c r="CD66" s="395"/>
      <c r="CE66" s="395"/>
    </row>
    <row r="67" spans="1:83" ht="11.25">
      <c r="A67" s="393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7"/>
      <c r="BE67" s="397"/>
      <c r="BF67" s="397"/>
      <c r="BG67" s="397"/>
      <c r="BH67" s="397"/>
      <c r="BI67" s="397"/>
      <c r="BJ67" s="397"/>
      <c r="BK67" s="397"/>
      <c r="BL67" s="397"/>
      <c r="BM67" s="397"/>
      <c r="BN67" s="397"/>
      <c r="BO67" s="397"/>
      <c r="BP67" s="397"/>
      <c r="BQ67" s="397"/>
      <c r="BR67" s="397"/>
      <c r="BS67" s="397"/>
      <c r="BT67" s="397"/>
      <c r="BU67" s="397"/>
      <c r="BV67" s="398"/>
      <c r="BW67" s="398"/>
      <c r="BX67" s="398"/>
      <c r="BY67" s="398"/>
      <c r="BZ67" s="398"/>
      <c r="CA67" s="398"/>
      <c r="CB67" s="398"/>
      <c r="CC67" s="398"/>
      <c r="CD67" s="398"/>
      <c r="CE67" s="398"/>
    </row>
    <row r="68" spans="1:83">
      <c r="A68" s="460"/>
      <c r="B68" s="393"/>
      <c r="C68" s="393"/>
      <c r="D68" s="734" t="s">
        <v>24</v>
      </c>
      <c r="E68" s="735"/>
      <c r="F68" s="736"/>
      <c r="G68" s="736"/>
      <c r="H68" s="736"/>
      <c r="I68" s="736"/>
      <c r="J68" s="736"/>
      <c r="K68" s="736"/>
      <c r="L68" s="736"/>
      <c r="M68" s="736"/>
      <c r="N68" s="736"/>
      <c r="O68" s="736"/>
      <c r="P68" s="736"/>
      <c r="Q68" s="736"/>
      <c r="R68" s="736"/>
      <c r="S68" s="486"/>
      <c r="T68" s="403"/>
      <c r="U68" s="403"/>
      <c r="V68" s="403"/>
      <c r="W68" s="402"/>
      <c r="X68" s="402"/>
      <c r="Y68" s="402"/>
      <c r="Z68" s="402"/>
      <c r="AA68" s="397"/>
      <c r="AB68" s="398"/>
      <c r="AC68" s="738"/>
      <c r="AD68" s="399"/>
      <c r="AE68" s="400" t="s">
        <v>122</v>
      </c>
      <c r="AF68" s="400"/>
      <c r="AG68" s="401" t="s">
        <v>421</v>
      </c>
      <c r="AH68" s="404">
        <v>3</v>
      </c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403"/>
      <c r="BJ68" s="403"/>
      <c r="BK68" s="403"/>
      <c r="BL68" s="403"/>
      <c r="BM68" s="403"/>
      <c r="BN68" s="403"/>
      <c r="BO68" s="403"/>
      <c r="BP68" s="403"/>
      <c r="BQ68" s="403"/>
      <c r="BR68" s="403"/>
      <c r="BS68" s="403"/>
      <c r="BT68" s="403"/>
      <c r="BU68" s="403"/>
      <c r="BV68" s="402"/>
      <c r="BW68" s="402"/>
      <c r="BX68" s="402"/>
      <c r="BY68" s="402"/>
      <c r="BZ68" s="402"/>
      <c r="CA68" s="402"/>
      <c r="CB68" s="402"/>
      <c r="CC68" s="402"/>
      <c r="CD68" s="402"/>
      <c r="CE68" s="402"/>
    </row>
    <row r="69" spans="1:83" ht="33.75">
      <c r="A69" s="366"/>
      <c r="B69" s="409"/>
      <c r="C69" s="406"/>
      <c r="D69" s="734"/>
      <c r="E69" s="739" t="s">
        <v>425</v>
      </c>
      <c r="F69" s="739"/>
      <c r="G69" s="739"/>
      <c r="H69" s="739"/>
      <c r="I69" s="739"/>
      <c r="J69" s="739"/>
      <c r="K69" s="739"/>
      <c r="L69" s="739"/>
      <c r="M69" s="739"/>
      <c r="N69" s="739"/>
      <c r="O69" s="739"/>
      <c r="P69" s="739"/>
      <c r="Q69" s="8">
        <f>SUMIF(T70:T71,"i",Q70:Q71)</f>
        <v>0</v>
      </c>
      <c r="R69" s="461"/>
      <c r="S69" s="505" t="s">
        <v>426</v>
      </c>
      <c r="T69" s="209" t="s">
        <v>335</v>
      </c>
      <c r="U69" s="740">
        <v>1</v>
      </c>
      <c r="V69" s="740" t="e">
        <f>INDEX(List01_flag_index_1,1,MATCH(A68,List01_NumberColumns,0))</f>
        <v>#N/A</v>
      </c>
      <c r="W69" s="409"/>
      <c r="X69" s="409"/>
      <c r="Y69" s="409"/>
      <c r="Z69" s="409"/>
      <c r="AA69" s="415"/>
      <c r="AB69" s="409"/>
      <c r="AC69" s="738"/>
      <c r="AD69" s="399"/>
      <c r="AE69" s="409"/>
      <c r="AF69" s="409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09"/>
      <c r="BW69" s="409"/>
      <c r="BX69" s="409"/>
      <c r="BY69" s="409"/>
      <c r="BZ69" s="409"/>
      <c r="CA69" s="409"/>
      <c r="CB69" s="409"/>
      <c r="CC69" s="409"/>
      <c r="CD69" s="409"/>
      <c r="CE69" s="409"/>
    </row>
    <row r="70" spans="1:83" ht="11.25" hidden="1" customHeight="1">
      <c r="A70" s="462"/>
      <c r="B70" s="415"/>
      <c r="C70" s="415"/>
      <c r="D70" s="734"/>
      <c r="E70" s="463"/>
      <c r="F70" s="463">
        <v>0</v>
      </c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88"/>
      <c r="T70" s="415"/>
      <c r="U70" s="740"/>
      <c r="V70" s="740"/>
      <c r="W70" s="415"/>
      <c r="X70" s="415"/>
      <c r="Y70" s="415"/>
      <c r="Z70" s="415"/>
      <c r="AA70" s="415"/>
      <c r="AB70" s="409"/>
      <c r="AC70" s="738"/>
      <c r="AD70" s="399"/>
      <c r="AE70" s="409"/>
      <c r="AF70" s="409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</row>
    <row r="71" spans="1:83" ht="11.25">
      <c r="A71" s="366"/>
      <c r="B71" s="409"/>
      <c r="C71" s="406"/>
      <c r="D71" s="734"/>
      <c r="E71" s="464"/>
      <c r="F71" s="465"/>
      <c r="G71" s="465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7"/>
      <c r="S71" s="489"/>
      <c r="T71" s="415"/>
      <c r="U71" s="740"/>
      <c r="V71" s="740"/>
      <c r="W71" s="409"/>
      <c r="X71" s="409"/>
      <c r="Y71" s="409"/>
      <c r="Z71" s="409"/>
      <c r="AA71" s="415"/>
      <c r="AB71" s="409"/>
      <c r="AC71" s="738"/>
      <c r="AD71" s="399"/>
      <c r="AE71" s="409"/>
      <c r="AF71" s="409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5"/>
      <c r="BV71" s="409"/>
      <c r="BW71" s="409"/>
      <c r="BX71" s="409"/>
      <c r="BY71" s="409"/>
      <c r="BZ71" s="409"/>
      <c r="CA71" s="409"/>
      <c r="CB71" s="409"/>
      <c r="CC71" s="409"/>
      <c r="CD71" s="409"/>
      <c r="CE71" s="409"/>
    </row>
    <row r="72" spans="1:83" s="541" customFormat="1" ht="5.25" hidden="1">
      <c r="A72" s="504"/>
      <c r="B72" s="415"/>
      <c r="C72" s="533"/>
      <c r="D72" s="734"/>
      <c r="E72" s="741"/>
      <c r="F72" s="741"/>
      <c r="G72" s="741"/>
      <c r="H72" s="741"/>
      <c r="I72" s="741"/>
      <c r="J72" s="741"/>
      <c r="K72" s="741"/>
      <c r="L72" s="741"/>
      <c r="M72" s="741"/>
      <c r="N72" s="741"/>
      <c r="O72" s="741"/>
      <c r="P72" s="741"/>
      <c r="Q72" s="518"/>
      <c r="R72" s="532"/>
      <c r="S72" s="517"/>
      <c r="T72" s="545" t="s">
        <v>335</v>
      </c>
      <c r="U72" s="740">
        <v>2</v>
      </c>
      <c r="V72" s="740" t="e">
        <f>INDEX(List01_flag_index_2,1,MATCH(A68,List01_NumberColumns,0))</f>
        <v>#N/A</v>
      </c>
      <c r="W72" s="415"/>
      <c r="X72" s="415"/>
      <c r="Y72" s="415"/>
      <c r="Z72" s="415"/>
      <c r="AA72" s="415"/>
      <c r="AB72" s="415"/>
      <c r="AC72" s="738"/>
      <c r="AD72" s="540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415"/>
      <c r="BC72" s="415"/>
      <c r="BD72" s="415"/>
      <c r="BE72" s="415"/>
      <c r="BF72" s="415"/>
      <c r="BG72" s="415"/>
      <c r="BH72" s="415"/>
      <c r="BI72" s="415"/>
      <c r="BJ72" s="415"/>
      <c r="BK72" s="415"/>
      <c r="BL72" s="415"/>
      <c r="BM72" s="415"/>
      <c r="BN72" s="415"/>
      <c r="BO72" s="415"/>
      <c r="BP72" s="415"/>
      <c r="BQ72" s="415"/>
      <c r="BR72" s="415"/>
      <c r="BS72" s="415"/>
      <c r="BT72" s="415"/>
      <c r="BU72" s="415"/>
      <c r="BV72" s="415"/>
      <c r="BW72" s="415"/>
      <c r="BX72" s="415"/>
      <c r="BY72" s="415"/>
      <c r="BZ72" s="415"/>
      <c r="CA72" s="415"/>
      <c r="CB72" s="415"/>
      <c r="CC72" s="415"/>
      <c r="CD72" s="415"/>
      <c r="CE72" s="415"/>
    </row>
    <row r="73" spans="1:83" s="541" customFormat="1" ht="5.25" hidden="1">
      <c r="A73" s="504"/>
      <c r="B73" s="415"/>
      <c r="C73" s="415"/>
      <c r="D73" s="734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88"/>
      <c r="T73" s="415"/>
      <c r="U73" s="740"/>
      <c r="V73" s="740"/>
      <c r="W73" s="415"/>
      <c r="X73" s="415"/>
      <c r="Y73" s="415"/>
      <c r="Z73" s="415"/>
      <c r="AA73" s="415"/>
      <c r="AB73" s="415"/>
      <c r="AC73" s="738"/>
      <c r="AD73" s="540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5"/>
      <c r="BQ73" s="415"/>
      <c r="BR73" s="415"/>
      <c r="BS73" s="415"/>
      <c r="BT73" s="415"/>
      <c r="BU73" s="415"/>
      <c r="BV73" s="415"/>
      <c r="BW73" s="415"/>
      <c r="BX73" s="415"/>
      <c r="BY73" s="415"/>
      <c r="BZ73" s="415"/>
      <c r="CA73" s="415"/>
      <c r="CB73" s="415"/>
      <c r="CC73" s="415"/>
      <c r="CD73" s="415"/>
      <c r="CE73" s="415"/>
    </row>
    <row r="74" spans="1:83" s="541" customFormat="1" ht="5.25" hidden="1">
      <c r="A74" s="504"/>
      <c r="B74" s="415"/>
      <c r="C74" s="533"/>
      <c r="D74" s="734"/>
      <c r="E74" s="581"/>
      <c r="F74" s="577"/>
      <c r="G74" s="577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8"/>
      <c r="S74" s="579"/>
      <c r="T74" s="415"/>
      <c r="U74" s="740"/>
      <c r="V74" s="740"/>
      <c r="W74" s="415"/>
      <c r="X74" s="415"/>
      <c r="Y74" s="415"/>
      <c r="Z74" s="415"/>
      <c r="AA74" s="415"/>
      <c r="AB74" s="415"/>
      <c r="AC74" s="738"/>
      <c r="AD74" s="540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5"/>
      <c r="BQ74" s="415"/>
      <c r="BR74" s="415"/>
      <c r="BS74" s="415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</row>
    <row r="75" spans="1:83" ht="11.25">
      <c r="D75" s="534"/>
      <c r="T75" s="209"/>
      <c r="U75" s="209"/>
      <c r="V75" s="209"/>
    </row>
    <row r="76" spans="1:83" ht="11.25">
      <c r="A76" s="394" t="s">
        <v>420</v>
      </c>
      <c r="B76" s="394"/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6"/>
      <c r="U76" s="396"/>
      <c r="V76" s="396"/>
      <c r="W76" s="394"/>
      <c r="X76" s="394"/>
      <c r="Y76" s="395"/>
      <c r="Z76" s="395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6"/>
      <c r="AU76" s="396"/>
      <c r="AV76" s="396"/>
      <c r="AW76" s="396"/>
      <c r="AX76" s="396"/>
      <c r="AY76" s="396"/>
      <c r="AZ76" s="396"/>
      <c r="BA76" s="396"/>
      <c r="BB76" s="396"/>
      <c r="BC76" s="396"/>
      <c r="BD76" s="396"/>
      <c r="BE76" s="396"/>
      <c r="BF76" s="396"/>
      <c r="BG76" s="396"/>
      <c r="BH76" s="396"/>
      <c r="BI76" s="396"/>
      <c r="BJ76" s="396"/>
      <c r="BK76" s="396"/>
      <c r="BL76" s="396"/>
      <c r="BM76" s="396"/>
      <c r="BN76" s="396"/>
      <c r="BO76" s="396"/>
      <c r="BP76" s="396"/>
      <c r="BQ76" s="396"/>
      <c r="BR76" s="396"/>
      <c r="BS76" s="396"/>
      <c r="BT76" s="396"/>
      <c r="BU76" s="396"/>
      <c r="BV76" s="395"/>
      <c r="BW76" s="395"/>
      <c r="BX76" s="395"/>
      <c r="BY76" s="395"/>
      <c r="BZ76" s="395"/>
      <c r="CA76" s="395"/>
      <c r="CB76" s="395"/>
      <c r="CC76" s="395"/>
      <c r="CD76" s="395"/>
      <c r="CE76" s="395"/>
    </row>
    <row r="77" spans="1:83" ht="11.25">
      <c r="T77" s="209"/>
      <c r="U77" s="209"/>
      <c r="V77" s="209"/>
    </row>
    <row r="78" spans="1:83">
      <c r="A78" s="460"/>
      <c r="B78" s="393"/>
      <c r="C78" s="393"/>
      <c r="D78" s="734" t="s">
        <v>24</v>
      </c>
      <c r="E78" s="736"/>
      <c r="F78" s="736"/>
      <c r="G78" s="736"/>
      <c r="H78" s="736"/>
      <c r="I78" s="736"/>
      <c r="J78" s="736"/>
      <c r="K78" s="736"/>
      <c r="L78" s="736"/>
      <c r="M78" s="736"/>
      <c r="N78" s="736"/>
      <c r="O78" s="736"/>
      <c r="P78" s="736"/>
      <c r="Q78" s="736"/>
      <c r="R78" s="737"/>
      <c r="S78" s="486"/>
      <c r="T78" s="403"/>
      <c r="U78" s="403"/>
      <c r="V78" s="403"/>
      <c r="W78" s="402"/>
      <c r="X78" s="402"/>
      <c r="Y78" s="402"/>
      <c r="Z78" s="402"/>
      <c r="AA78" s="397"/>
      <c r="AB78" s="398"/>
      <c r="AC78" s="738"/>
      <c r="AD78" s="399"/>
      <c r="AE78" s="400" t="s">
        <v>122</v>
      </c>
      <c r="AF78" s="400"/>
      <c r="AG78" s="401" t="s">
        <v>421</v>
      </c>
      <c r="AH78" s="404">
        <v>3</v>
      </c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  <c r="BF78" s="403"/>
      <c r="BG78" s="403"/>
      <c r="BH78" s="403"/>
      <c r="BI78" s="403"/>
      <c r="BJ78" s="403"/>
      <c r="BK78" s="403"/>
      <c r="BL78" s="403"/>
      <c r="BM78" s="403"/>
      <c r="BN78" s="403"/>
      <c r="BO78" s="403"/>
      <c r="BP78" s="403"/>
      <c r="BQ78" s="403"/>
      <c r="BR78" s="403"/>
      <c r="BS78" s="403"/>
      <c r="BT78" s="403"/>
      <c r="BU78" s="403"/>
      <c r="BV78" s="402"/>
      <c r="BW78" s="402"/>
      <c r="BX78" s="402"/>
      <c r="BY78" s="402"/>
      <c r="BZ78" s="402"/>
      <c r="CA78" s="402"/>
      <c r="CB78" s="402"/>
      <c r="CC78" s="402"/>
      <c r="CD78" s="402"/>
      <c r="CE78" s="402"/>
    </row>
    <row r="79" spans="1:83" ht="22.5" customHeight="1">
      <c r="A79" s="366"/>
      <c r="B79" s="409"/>
      <c r="C79" s="406"/>
      <c r="D79" s="734"/>
      <c r="E79" s="536"/>
      <c r="F79" s="458">
        <v>1</v>
      </c>
      <c r="G79" s="775" t="s">
        <v>425</v>
      </c>
      <c r="H79" s="775"/>
      <c r="I79" s="775"/>
      <c r="J79" s="775"/>
      <c r="K79" s="775"/>
      <c r="L79" s="775"/>
      <c r="M79" s="775"/>
      <c r="N79" s="775"/>
      <c r="O79" s="775"/>
      <c r="P79" s="775"/>
      <c r="Q79" s="8">
        <f>SUMIF(T80:T85,"i",Q80:Q85)</f>
        <v>0</v>
      </c>
      <c r="R79" s="468"/>
      <c r="S79" s="487" t="s">
        <v>426</v>
      </c>
      <c r="T79" s="209" t="s">
        <v>335</v>
      </c>
      <c r="U79" s="740">
        <v>1</v>
      </c>
      <c r="V79" s="774" t="e">
        <f>INDEX(List01_flag_index_1,1,MATCH(A78,List01_NumberColumns,0))</f>
        <v>#N/A</v>
      </c>
      <c r="W79" s="409"/>
      <c r="X79" s="409"/>
      <c r="Y79" s="409"/>
      <c r="Z79" s="409"/>
      <c r="AA79" s="415"/>
      <c r="AB79" s="409"/>
      <c r="AC79" s="738"/>
      <c r="AD79" s="399"/>
      <c r="AE79" s="409"/>
      <c r="AF79" s="409"/>
      <c r="AG79" s="415"/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15"/>
      <c r="BA79" s="415"/>
      <c r="BB79" s="415"/>
      <c r="BC79" s="415"/>
      <c r="BD79" s="415"/>
      <c r="BE79" s="415"/>
      <c r="BF79" s="415"/>
      <c r="BG79" s="415"/>
      <c r="BH79" s="415"/>
      <c r="BI79" s="415"/>
      <c r="BJ79" s="415"/>
      <c r="BK79" s="415"/>
      <c r="BL79" s="415"/>
      <c r="BM79" s="415"/>
      <c r="BN79" s="415"/>
      <c r="BO79" s="415"/>
      <c r="BP79" s="415"/>
      <c r="BQ79" s="415"/>
      <c r="BR79" s="415"/>
      <c r="BS79" s="415"/>
      <c r="BT79" s="415"/>
      <c r="BU79" s="415"/>
      <c r="BV79" s="409"/>
      <c r="BW79" s="409"/>
      <c r="BX79" s="409"/>
      <c r="BY79" s="409"/>
      <c r="BZ79" s="409"/>
      <c r="CA79" s="409"/>
      <c r="CB79" s="409"/>
      <c r="CC79" s="409"/>
      <c r="CD79" s="409"/>
      <c r="CE79" s="409"/>
    </row>
    <row r="80" spans="1:83" ht="11.25" hidden="1" customHeight="1">
      <c r="A80" s="462"/>
      <c r="B80" s="415"/>
      <c r="C80" s="415"/>
      <c r="D80" s="734"/>
      <c r="E80" s="535"/>
      <c r="F80" s="463">
        <v>0</v>
      </c>
      <c r="G80" s="463"/>
      <c r="H80" s="469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88"/>
      <c r="T80" s="415"/>
      <c r="U80" s="740"/>
      <c r="V80" s="774"/>
      <c r="W80" s="415"/>
      <c r="X80" s="415"/>
      <c r="Y80" s="415"/>
      <c r="Z80" s="415"/>
      <c r="AA80" s="415"/>
      <c r="AB80" s="409"/>
      <c r="AC80" s="738"/>
      <c r="AD80" s="399"/>
      <c r="AE80" s="409"/>
      <c r="AF80" s="409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15"/>
      <c r="BJ80" s="415"/>
      <c r="BK80" s="415"/>
      <c r="BL80" s="415"/>
      <c r="BM80" s="415"/>
      <c r="BN80" s="415"/>
      <c r="BO80" s="415"/>
      <c r="BP80" s="415"/>
      <c r="BQ80" s="415"/>
      <c r="BR80" s="415"/>
      <c r="BS80" s="415"/>
      <c r="BT80" s="415"/>
      <c r="BU80" s="415"/>
      <c r="BV80" s="415"/>
      <c r="BW80" s="415"/>
      <c r="BX80" s="415"/>
      <c r="BY80" s="415"/>
      <c r="BZ80" s="415"/>
      <c r="CA80" s="415"/>
      <c r="CB80" s="415"/>
      <c r="CC80" s="415"/>
      <c r="CD80" s="415"/>
      <c r="CE80" s="415"/>
    </row>
    <row r="81" spans="1:83" ht="22.5">
      <c r="A81" s="366"/>
      <c r="B81" s="409"/>
      <c r="C81" s="406"/>
      <c r="D81" s="734"/>
      <c r="E81" s="776"/>
      <c r="F81" s="734" t="s">
        <v>429</v>
      </c>
      <c r="G81" s="777"/>
      <c r="H81" s="258"/>
      <c r="I81" s="482" t="s">
        <v>24</v>
      </c>
      <c r="J81" s="470" t="s">
        <v>430</v>
      </c>
      <c r="K81" s="392" t="s">
        <v>384</v>
      </c>
      <c r="L81" s="786" t="s">
        <v>384</v>
      </c>
      <c r="M81" s="787"/>
      <c r="N81" s="392" t="s">
        <v>384</v>
      </c>
      <c r="O81" s="392" t="s">
        <v>384</v>
      </c>
      <c r="P81" s="392" t="s">
        <v>384</v>
      </c>
      <c r="Q81" s="471">
        <f>SUM(Q82:Q84)</f>
        <v>0</v>
      </c>
      <c r="R81" s="471">
        <f>nerr(Q81/List01_costs_OPS)*100</f>
        <v>0</v>
      </c>
      <c r="S81" s="779" t="s">
        <v>747</v>
      </c>
      <c r="T81" s="209" t="s">
        <v>335</v>
      </c>
      <c r="U81" s="740"/>
      <c r="V81" s="774"/>
      <c r="AC81" s="738"/>
    </row>
    <row r="82" spans="1:83" ht="11.25">
      <c r="A82" s="366"/>
      <c r="B82" s="409"/>
      <c r="C82" s="406"/>
      <c r="D82" s="734"/>
      <c r="E82" s="776"/>
      <c r="F82" s="734"/>
      <c r="G82" s="777"/>
      <c r="H82" s="679"/>
      <c r="I82" s="780" t="s">
        <v>429</v>
      </c>
      <c r="J82" s="790"/>
      <c r="K82" s="791"/>
      <c r="L82" s="484"/>
      <c r="M82" s="485" t="s">
        <v>24</v>
      </c>
      <c r="N82" s="472"/>
      <c r="O82" s="473"/>
      <c r="P82" s="481"/>
      <c r="Q82" s="473"/>
      <c r="R82" s="474">
        <f>nerr(costs_OPS/List01_costs_OPS)*100</f>
        <v>0</v>
      </c>
      <c r="S82" s="779"/>
      <c r="T82" s="209"/>
      <c r="U82" s="740"/>
      <c r="V82" s="774"/>
      <c r="AC82" s="738"/>
    </row>
    <row r="83" spans="1:83" ht="11.25">
      <c r="A83" s="366"/>
      <c r="B83" s="409"/>
      <c r="C83" s="406"/>
      <c r="D83" s="734"/>
      <c r="E83" s="776"/>
      <c r="F83" s="734"/>
      <c r="G83" s="777"/>
      <c r="H83" s="679"/>
      <c r="I83" s="780"/>
      <c r="J83" s="790"/>
      <c r="K83" s="792"/>
      <c r="L83" s="483"/>
      <c r="M83" s="475"/>
      <c r="N83" s="476" t="s">
        <v>423</v>
      </c>
      <c r="O83" s="476"/>
      <c r="P83" s="476"/>
      <c r="Q83" s="476"/>
      <c r="R83" s="477"/>
      <c r="S83" s="779"/>
      <c r="T83" s="209"/>
      <c r="U83" s="740"/>
      <c r="V83" s="774"/>
      <c r="AC83" s="738"/>
    </row>
    <row r="84" spans="1:83" ht="11.25">
      <c r="A84" s="366"/>
      <c r="B84" s="409"/>
      <c r="C84" s="406"/>
      <c r="D84" s="734"/>
      <c r="E84" s="776"/>
      <c r="F84" s="734"/>
      <c r="G84" s="778"/>
      <c r="H84" s="483"/>
      <c r="I84" s="475"/>
      <c r="J84" s="476" t="s">
        <v>424</v>
      </c>
      <c r="K84" s="476"/>
      <c r="L84" s="476"/>
      <c r="M84" s="476"/>
      <c r="N84" s="476"/>
      <c r="O84" s="476"/>
      <c r="P84" s="476"/>
      <c r="Q84" s="476"/>
      <c r="R84" s="477"/>
      <c r="S84" s="779"/>
      <c r="T84" s="209"/>
      <c r="U84" s="740"/>
      <c r="V84" s="774"/>
      <c r="AC84" s="738"/>
    </row>
    <row r="85" spans="1:83" ht="22.5">
      <c r="A85" s="366"/>
      <c r="B85" s="409"/>
      <c r="C85" s="406"/>
      <c r="D85" s="734"/>
      <c r="E85" s="466"/>
      <c r="F85" s="465"/>
      <c r="G85" s="465" t="s">
        <v>422</v>
      </c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7"/>
      <c r="S85" s="580" t="s">
        <v>656</v>
      </c>
      <c r="T85" s="415"/>
      <c r="U85" s="740"/>
      <c r="V85" s="774"/>
      <c r="W85" s="409"/>
      <c r="X85" s="409"/>
      <c r="Y85" s="409"/>
      <c r="Z85" s="409"/>
      <c r="AA85" s="415"/>
      <c r="AB85" s="409"/>
      <c r="AC85" s="738"/>
      <c r="AD85" s="399"/>
      <c r="AE85" s="409"/>
      <c r="AF85" s="409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415"/>
      <c r="BC85" s="415"/>
      <c r="BD85" s="415"/>
      <c r="BE85" s="415"/>
      <c r="BF85" s="415"/>
      <c r="BG85" s="415"/>
      <c r="BH85" s="415"/>
      <c r="BI85" s="415"/>
      <c r="BJ85" s="415"/>
      <c r="BK85" s="415"/>
      <c r="BL85" s="415"/>
      <c r="BM85" s="415"/>
      <c r="BN85" s="415"/>
      <c r="BO85" s="415"/>
      <c r="BP85" s="415"/>
      <c r="BQ85" s="415"/>
      <c r="BR85" s="415"/>
      <c r="BS85" s="415"/>
      <c r="BT85" s="415"/>
      <c r="BU85" s="415"/>
      <c r="BV85" s="409"/>
      <c r="BW85" s="409"/>
      <c r="BX85" s="409"/>
      <c r="BY85" s="409"/>
      <c r="BZ85" s="409"/>
      <c r="CA85" s="409"/>
      <c r="CB85" s="409"/>
      <c r="CC85" s="409"/>
      <c r="CD85" s="409"/>
      <c r="CE85" s="409"/>
    </row>
    <row r="86" spans="1:83" s="541" customFormat="1" ht="0.95" customHeight="1">
      <c r="A86" s="504"/>
      <c r="B86" s="415"/>
      <c r="C86" s="533"/>
      <c r="D86" s="734"/>
      <c r="E86" s="612"/>
      <c r="F86" s="611"/>
      <c r="G86" s="789"/>
      <c r="H86" s="789"/>
      <c r="I86" s="789"/>
      <c r="J86" s="789"/>
      <c r="K86" s="789"/>
      <c r="L86" s="789"/>
      <c r="M86" s="789"/>
      <c r="N86" s="789"/>
      <c r="O86" s="789"/>
      <c r="P86" s="789"/>
      <c r="Q86" s="613"/>
      <c r="R86" s="614"/>
      <c r="S86" s="615"/>
      <c r="T86" s="545" t="s">
        <v>335</v>
      </c>
      <c r="U86" s="740">
        <v>2</v>
      </c>
      <c r="V86" s="774" t="e">
        <f>INDEX(List01_flag_index_2,1,MATCH(A78,List01_NumberColumns,0))</f>
        <v>#N/A</v>
      </c>
      <c r="W86" s="415"/>
      <c r="X86" s="415"/>
      <c r="Y86" s="415"/>
      <c r="Z86" s="415"/>
      <c r="AA86" s="415"/>
      <c r="AB86" s="415"/>
      <c r="AC86" s="738"/>
      <c r="AD86" s="540"/>
      <c r="AE86" s="415"/>
      <c r="AF86" s="415"/>
      <c r="AG86" s="415"/>
      <c r="AH86" s="415"/>
      <c r="AI86" s="415"/>
      <c r="AJ86" s="415"/>
      <c r="AK86" s="415"/>
      <c r="AL86" s="415"/>
      <c r="AM86" s="415"/>
      <c r="AN86" s="415"/>
      <c r="AO86" s="415"/>
      <c r="AP86" s="415"/>
      <c r="AQ86" s="415"/>
      <c r="AR86" s="415"/>
      <c r="AS86" s="415"/>
      <c r="AT86" s="415"/>
      <c r="AU86" s="415"/>
      <c r="AV86" s="415"/>
      <c r="AW86" s="415"/>
      <c r="AX86" s="415"/>
      <c r="AY86" s="415"/>
      <c r="AZ86" s="415"/>
      <c r="BA86" s="415"/>
      <c r="BB86" s="415"/>
      <c r="BC86" s="415"/>
      <c r="BD86" s="415"/>
      <c r="BE86" s="415"/>
      <c r="BF86" s="415"/>
      <c r="BG86" s="415"/>
      <c r="BH86" s="415"/>
      <c r="BI86" s="415"/>
      <c r="BJ86" s="415"/>
      <c r="BK86" s="415"/>
      <c r="BL86" s="415"/>
      <c r="BM86" s="415"/>
      <c r="BN86" s="415"/>
      <c r="BO86" s="415"/>
      <c r="BP86" s="415"/>
      <c r="BQ86" s="415"/>
      <c r="BR86" s="415"/>
      <c r="BS86" s="415"/>
      <c r="BT86" s="415"/>
      <c r="BU86" s="415"/>
      <c r="BV86" s="415"/>
      <c r="BW86" s="415"/>
      <c r="BX86" s="415"/>
      <c r="BY86" s="415"/>
      <c r="BZ86" s="415"/>
      <c r="CA86" s="415"/>
      <c r="CB86" s="415"/>
      <c r="CC86" s="415"/>
      <c r="CD86" s="415"/>
      <c r="CE86" s="415"/>
    </row>
    <row r="87" spans="1:83" s="541" customFormat="1" ht="0.95" customHeight="1">
      <c r="A87" s="504"/>
      <c r="B87" s="415"/>
      <c r="C87" s="415"/>
      <c r="D87" s="734"/>
      <c r="E87" s="616"/>
      <c r="F87" s="617"/>
      <c r="G87" s="61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8"/>
      <c r="T87" s="415"/>
      <c r="U87" s="740"/>
      <c r="V87" s="774"/>
      <c r="W87" s="415"/>
      <c r="X87" s="415"/>
      <c r="Y87" s="415"/>
      <c r="Z87" s="415"/>
      <c r="AA87" s="415"/>
      <c r="AB87" s="415"/>
      <c r="AC87" s="738"/>
      <c r="AD87" s="540"/>
      <c r="AE87" s="415"/>
      <c r="AF87" s="415"/>
      <c r="AG87" s="415"/>
      <c r="AH87" s="415"/>
      <c r="AI87" s="415"/>
      <c r="AJ87" s="415"/>
      <c r="AK87" s="415"/>
      <c r="AL87" s="415"/>
      <c r="AM87" s="415"/>
      <c r="AN87" s="415"/>
      <c r="AO87" s="415"/>
      <c r="AP87" s="415"/>
      <c r="AQ87" s="415"/>
      <c r="AR87" s="415"/>
      <c r="AS87" s="415"/>
      <c r="AT87" s="415"/>
      <c r="AU87" s="415"/>
      <c r="AV87" s="415"/>
      <c r="AW87" s="415"/>
      <c r="AX87" s="415"/>
      <c r="AY87" s="415"/>
      <c r="AZ87" s="415"/>
      <c r="BA87" s="415"/>
      <c r="BB87" s="415"/>
      <c r="BC87" s="415"/>
      <c r="BD87" s="415"/>
      <c r="BE87" s="415"/>
      <c r="BF87" s="415"/>
      <c r="BG87" s="415"/>
      <c r="BH87" s="415"/>
      <c r="BI87" s="415"/>
      <c r="BJ87" s="415"/>
      <c r="BK87" s="415"/>
      <c r="BL87" s="415"/>
      <c r="BM87" s="415"/>
      <c r="BN87" s="415"/>
      <c r="BO87" s="415"/>
      <c r="BP87" s="415"/>
      <c r="BQ87" s="415"/>
      <c r="BR87" s="415"/>
      <c r="BS87" s="415"/>
      <c r="BT87" s="415"/>
      <c r="BU87" s="415"/>
      <c r="BV87" s="415"/>
      <c r="BW87" s="415"/>
      <c r="BX87" s="415"/>
      <c r="BY87" s="415"/>
      <c r="BZ87" s="415"/>
      <c r="CA87" s="415"/>
      <c r="CB87" s="415"/>
      <c r="CC87" s="415"/>
      <c r="CD87" s="415"/>
      <c r="CE87" s="415"/>
    </row>
    <row r="88" spans="1:83" s="541" customFormat="1" ht="0.95" customHeight="1">
      <c r="A88" s="504"/>
      <c r="B88" s="415"/>
      <c r="C88" s="533"/>
      <c r="D88" s="734"/>
      <c r="E88" s="781"/>
      <c r="F88" s="782"/>
      <c r="G88" s="782"/>
      <c r="H88" s="324"/>
      <c r="I88" s="619"/>
      <c r="J88" s="620"/>
      <c r="K88" s="621"/>
      <c r="L88" s="788"/>
      <c r="M88" s="788"/>
      <c r="N88" s="621"/>
      <c r="O88" s="621"/>
      <c r="P88" s="621"/>
      <c r="Q88" s="622"/>
      <c r="R88" s="622"/>
      <c r="S88" s="783"/>
      <c r="T88" s="545" t="s">
        <v>335</v>
      </c>
      <c r="U88" s="740"/>
      <c r="V88" s="774"/>
      <c r="AC88" s="738"/>
    </row>
    <row r="89" spans="1:83" s="541" customFormat="1" ht="0.95" customHeight="1">
      <c r="A89" s="504"/>
      <c r="B89" s="415"/>
      <c r="C89" s="533"/>
      <c r="D89" s="734"/>
      <c r="E89" s="781"/>
      <c r="F89" s="782"/>
      <c r="G89" s="782"/>
      <c r="H89" s="793"/>
      <c r="I89" s="782"/>
      <c r="J89" s="784"/>
      <c r="K89" s="785"/>
      <c r="L89" s="623"/>
      <c r="M89" s="619"/>
      <c r="N89" s="624"/>
      <c r="O89" s="622"/>
      <c r="P89" s="619"/>
      <c r="Q89" s="622"/>
      <c r="R89" s="625"/>
      <c r="S89" s="783"/>
      <c r="T89" s="545"/>
      <c r="U89" s="740"/>
      <c r="V89" s="774"/>
      <c r="AC89" s="738"/>
    </row>
    <row r="90" spans="1:83" s="541" customFormat="1" ht="0.95" customHeight="1">
      <c r="A90" s="504"/>
      <c r="B90" s="415"/>
      <c r="C90" s="533"/>
      <c r="D90" s="734"/>
      <c r="E90" s="781"/>
      <c r="F90" s="782"/>
      <c r="G90" s="782"/>
      <c r="H90" s="793"/>
      <c r="I90" s="782"/>
      <c r="J90" s="784"/>
      <c r="K90" s="785"/>
      <c r="L90" s="621"/>
      <c r="M90" s="621"/>
      <c r="N90" s="626"/>
      <c r="O90" s="626"/>
      <c r="P90" s="626"/>
      <c r="Q90" s="626"/>
      <c r="R90" s="627"/>
      <c r="S90" s="783"/>
      <c r="T90" s="545"/>
      <c r="U90" s="740"/>
      <c r="V90" s="774"/>
      <c r="AC90" s="738"/>
    </row>
    <row r="91" spans="1:83" s="541" customFormat="1" ht="0.95" customHeight="1">
      <c r="A91" s="504"/>
      <c r="B91" s="415"/>
      <c r="C91" s="533"/>
      <c r="D91" s="734"/>
      <c r="E91" s="781"/>
      <c r="F91" s="782"/>
      <c r="G91" s="782"/>
      <c r="H91" s="621"/>
      <c r="I91" s="621"/>
      <c r="J91" s="626"/>
      <c r="K91" s="626"/>
      <c r="L91" s="626"/>
      <c r="M91" s="626"/>
      <c r="N91" s="626"/>
      <c r="O91" s="626"/>
      <c r="P91" s="626"/>
      <c r="Q91" s="626"/>
      <c r="R91" s="627"/>
      <c r="S91" s="783"/>
      <c r="T91" s="545"/>
      <c r="U91" s="740"/>
      <c r="V91" s="774"/>
      <c r="AC91" s="738"/>
    </row>
    <row r="92" spans="1:83" s="541" customFormat="1" ht="0.95" customHeight="1">
      <c r="A92" s="504"/>
      <c r="B92" s="415"/>
      <c r="C92" s="533"/>
      <c r="D92" s="734"/>
      <c r="E92" s="628"/>
      <c r="F92" s="629"/>
      <c r="G92" s="629"/>
      <c r="H92" s="630"/>
      <c r="I92" s="630"/>
      <c r="J92" s="630"/>
      <c r="K92" s="630"/>
      <c r="L92" s="630"/>
      <c r="M92" s="630"/>
      <c r="N92" s="630"/>
      <c r="O92" s="630"/>
      <c r="P92" s="630"/>
      <c r="Q92" s="630"/>
      <c r="R92" s="629"/>
      <c r="S92" s="631"/>
      <c r="T92" s="415"/>
      <c r="U92" s="740"/>
      <c r="V92" s="774"/>
      <c r="W92" s="415"/>
      <c r="X92" s="415"/>
      <c r="Y92" s="415"/>
      <c r="Z92" s="415"/>
      <c r="AA92" s="415"/>
      <c r="AB92" s="415"/>
      <c r="AC92" s="738"/>
      <c r="AD92" s="540"/>
      <c r="AE92" s="415"/>
      <c r="AF92" s="415"/>
      <c r="AG92" s="415"/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R92" s="415"/>
      <c r="AS92" s="415"/>
      <c r="AT92" s="415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415"/>
      <c r="BI92" s="415"/>
      <c r="BJ92" s="415"/>
      <c r="BK92" s="415"/>
      <c r="BL92" s="415"/>
      <c r="BM92" s="415"/>
      <c r="BN92" s="415"/>
      <c r="BO92" s="415"/>
      <c r="BP92" s="415"/>
      <c r="BQ92" s="415"/>
      <c r="BR92" s="415"/>
      <c r="BS92" s="415"/>
      <c r="BT92" s="415"/>
      <c r="BU92" s="415"/>
      <c r="BV92" s="415"/>
      <c r="BW92" s="415"/>
      <c r="BX92" s="415"/>
      <c r="BY92" s="415"/>
      <c r="BZ92" s="415"/>
      <c r="CA92" s="415"/>
      <c r="CB92" s="415"/>
      <c r="CC92" s="415"/>
      <c r="CD92" s="415"/>
      <c r="CE92" s="415"/>
    </row>
    <row r="93" spans="1:83">
      <c r="D93" s="534"/>
    </row>
    <row r="98" spans="1:83" customFormat="1" ht="17.100000000000001" customHeight="1">
      <c r="A98" s="32" t="s">
        <v>726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06"/>
      <c r="B100" s="568"/>
      <c r="C100" s="600"/>
      <c r="D100" s="604"/>
      <c r="E100" s="607"/>
      <c r="F100" s="595"/>
      <c r="G100" s="547"/>
      <c r="H100" s="609"/>
      <c r="I100" s="248"/>
      <c r="J100" s="248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</row>
  </sheetData>
  <dataConsolidate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10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8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82" hidden="1" customWidth="1"/>
    <col min="2" max="2" width="9.140625" style="83" hidden="1" customWidth="1"/>
    <col min="3" max="3" width="9.140625" style="203"/>
    <col min="4" max="16384" width="9.140625" style="83"/>
  </cols>
  <sheetData>
    <row r="1" spans="1:3" hidden="1"/>
    <row r="2" spans="1:3" hidden="1"/>
    <row r="3" spans="1:3" hidden="1"/>
    <row r="4" spans="1:3" ht="10.5" customHeight="1"/>
    <row r="5" spans="1:3" s="46" customFormat="1" ht="30" customHeight="1">
      <c r="A5" s="42"/>
      <c r="C5" s="204"/>
    </row>
    <row r="6" spans="1:3" s="46" customFormat="1" ht="15" customHeight="1">
      <c r="A6" s="42"/>
      <c r="C6" s="204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9"/>
  </cols>
  <sheetData>
    <row r="1" spans="1:1">
      <c r="A1" s="235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0" customWidth="1"/>
    <col min="4" max="16" width="9.140625" style="22"/>
    <col min="17" max="17" width="9.140625" style="206"/>
    <col min="18" max="16384" width="9.140625" style="22"/>
  </cols>
  <sheetData>
    <row r="1" spans="3:17" s="85" customFormat="1" hidden="1">
      <c r="C1" s="84"/>
      <c r="Q1" s="205"/>
    </row>
    <row r="2" spans="3:17" s="85" customFormat="1" hidden="1">
      <c r="C2" s="84"/>
      <c r="Q2" s="205"/>
    </row>
    <row r="3" spans="3:17" s="85" customFormat="1" hidden="1">
      <c r="C3" s="84"/>
      <c r="Q3" s="205"/>
    </row>
    <row r="4" spans="3:17" s="85" customFormat="1" hidden="1">
      <c r="C4" s="84"/>
      <c r="Q4" s="205"/>
    </row>
    <row r="5" spans="3:17" s="85" customFormat="1" hidden="1">
      <c r="C5" s="84"/>
      <c r="Q5" s="205"/>
    </row>
    <row r="6" spans="3:17" s="85" customFormat="1" ht="10.5" customHeight="1">
      <c r="C6" s="86"/>
      <c r="Q6" s="205"/>
    </row>
    <row r="7" spans="3:17" s="85" customFormat="1" ht="20.100000000000001" customHeight="1">
      <c r="C7" s="86"/>
      <c r="Q7" s="205"/>
    </row>
    <row r="8" spans="3:17" s="85" customFormat="1" ht="15" customHeight="1">
      <c r="C8" s="86"/>
      <c r="Q8" s="205"/>
    </row>
    <row r="9" spans="3:17" s="85" customFormat="1" ht="6.95" customHeight="1">
      <c r="C9" s="86"/>
      <c r="Q9" s="205"/>
    </row>
    <row r="10" spans="3:17" s="85" customFormat="1" ht="22.5" customHeight="1">
      <c r="C10" s="86"/>
      <c r="Q10" s="205"/>
    </row>
    <row r="11" spans="3:17" s="85" customFormat="1" ht="11.25" customHeight="1">
      <c r="C11" s="86"/>
      <c r="Q11" s="205"/>
    </row>
    <row r="12" spans="3:17" s="85" customFormat="1" ht="15" hidden="1" customHeight="1">
      <c r="C12" s="86"/>
      <c r="Q12" s="205"/>
    </row>
    <row r="13" spans="3:17" s="85" customFormat="1" ht="14.1" customHeight="1">
      <c r="C13" s="89"/>
      <c r="Q13" s="205"/>
    </row>
    <row r="14" spans="3:17" s="85" customFormat="1" ht="15" customHeight="1">
      <c r="C14" s="86"/>
      <c r="Q14" s="205"/>
    </row>
    <row r="15" spans="3:17" s="85" customFormat="1" ht="11.25" customHeight="1">
      <c r="C15" s="84"/>
      <c r="Q15" s="205"/>
    </row>
    <row r="16" spans="3:17" s="85" customFormat="1">
      <c r="C16" s="84"/>
      <c r="D16" s="91"/>
      <c r="E16" s="91"/>
      <c r="Q16" s="205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50"/>
  </cols>
  <sheetData>
    <row r="1" spans="1:1">
      <c r="A1" s="24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9"/>
  </cols>
  <sheetData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sheetProtection formatColumns="0" formatRow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45"/>
    <col min="2" max="2" width="65.28515625" style="45" customWidth="1"/>
    <col min="3" max="3" width="41" style="45" customWidth="1"/>
    <col min="4" max="16384" width="9.140625" style="45"/>
  </cols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45"/>
    <col min="2" max="2" width="65.28515625" style="45" customWidth="1"/>
    <col min="3" max="3" width="41" style="45" customWidth="1"/>
    <col min="4" max="16384" width="9.140625" style="45"/>
  </cols>
  <sheetData>
    <row r="1" spans="1:2">
      <c r="A1" s="45" t="s">
        <v>96</v>
      </c>
      <c r="B1" s="45" t="s">
        <v>97</v>
      </c>
    </row>
    <row r="2" spans="1:2">
      <c r="A2" s="45">
        <v>4190064</v>
      </c>
      <c r="B2" s="45" t="s">
        <v>735</v>
      </c>
    </row>
    <row r="3" spans="1:2">
      <c r="A3" s="45">
        <v>4190065</v>
      </c>
      <c r="B3" s="45" t="s">
        <v>736</v>
      </c>
    </row>
    <row r="4" spans="1:2">
      <c r="A4" s="45">
        <v>4190066</v>
      </c>
      <c r="B4" s="45" t="s">
        <v>737</v>
      </c>
    </row>
    <row r="5" spans="1:2">
      <c r="A5" s="45">
        <v>4190067</v>
      </c>
      <c r="B5" s="45" t="s">
        <v>738</v>
      </c>
    </row>
    <row r="6" spans="1:2">
      <c r="A6" s="45">
        <v>4190068</v>
      </c>
      <c r="B6" s="45" t="s">
        <v>739</v>
      </c>
    </row>
    <row r="7" spans="1:2">
      <c r="A7" s="45">
        <v>4190069</v>
      </c>
      <c r="B7" s="45" t="s">
        <v>740</v>
      </c>
    </row>
    <row r="8" spans="1:2">
      <c r="A8" s="45">
        <v>4190070</v>
      </c>
      <c r="B8" s="45" t="s">
        <v>741</v>
      </c>
    </row>
    <row r="9" spans="1:2">
      <c r="A9" s="45">
        <v>4190071</v>
      </c>
      <c r="B9" s="45" t="s">
        <v>742</v>
      </c>
    </row>
    <row r="10" spans="1:2">
      <c r="A10" s="45">
        <v>4190072</v>
      </c>
      <c r="B10" s="45" t="s">
        <v>743</v>
      </c>
    </row>
    <row r="11" spans="1:2">
      <c r="A11" s="45">
        <v>4190073</v>
      </c>
      <c r="B11" s="45" t="s">
        <v>744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4"/>
  </cols>
  <sheetData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4"/>
  </cols>
  <sheetData>
    <row r="34" spans="6:6">
      <c r="F34" s="49"/>
    </row>
    <row r="35" spans="6:6">
      <c r="F35" s="49"/>
    </row>
    <row r="38" spans="6:6">
      <c r="F38" s="60"/>
    </row>
    <row r="39" spans="6:6">
      <c r="F39" s="60"/>
    </row>
    <row r="40" spans="6:6">
      <c r="F40" s="60"/>
    </row>
    <row r="41" spans="6:6">
      <c r="F41" s="6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211"/>
  <sheetViews>
    <sheetView showGridLines="0" zoomScaleNormal="100" workbookViewId="0"/>
  </sheetViews>
  <sheetFormatPr defaultRowHeight="11.25"/>
  <cols>
    <col min="1" max="1" width="11.5703125" style="116" customWidth="1"/>
    <col min="2" max="3" width="9.140625" style="116"/>
    <col min="4" max="4" width="13" style="116" customWidth="1"/>
    <col min="5" max="5" width="9.140625" style="116"/>
    <col min="6" max="6" width="15.28515625" style="116" customWidth="1"/>
    <col min="7" max="7" width="20" style="116" customWidth="1"/>
    <col min="8" max="8" width="26.85546875" style="116" customWidth="1"/>
    <col min="9" max="9" width="12.28515625" style="116" customWidth="1"/>
    <col min="10" max="16384" width="9.140625" style="116"/>
  </cols>
  <sheetData>
    <row r="1" spans="1:10">
      <c r="A1" s="116" t="s">
        <v>1482</v>
      </c>
      <c r="B1" s="116" t="s">
        <v>764</v>
      </c>
      <c r="C1" s="116" t="s">
        <v>765</v>
      </c>
      <c r="D1" s="116" t="s">
        <v>766</v>
      </c>
      <c r="E1" s="116" t="s">
        <v>767</v>
      </c>
      <c r="F1" s="116" t="s">
        <v>768</v>
      </c>
      <c r="G1" s="116" t="s">
        <v>769</v>
      </c>
      <c r="H1" s="116" t="s">
        <v>770</v>
      </c>
      <c r="I1" s="116" t="s">
        <v>771</v>
      </c>
    </row>
    <row r="2" spans="1:10">
      <c r="A2" s="116">
        <v>1</v>
      </c>
      <c r="B2" s="116" t="s">
        <v>772</v>
      </c>
      <c r="C2" s="116" t="s">
        <v>171</v>
      </c>
      <c r="D2" s="116" t="s">
        <v>773</v>
      </c>
      <c r="E2" s="116" t="s">
        <v>774</v>
      </c>
      <c r="F2" s="116" t="s">
        <v>775</v>
      </c>
      <c r="G2" s="116" t="s">
        <v>776</v>
      </c>
      <c r="J2" s="116" t="s">
        <v>1483</v>
      </c>
    </row>
    <row r="3" spans="1:10">
      <c r="A3" s="116">
        <v>2</v>
      </c>
      <c r="B3" s="116" t="s">
        <v>772</v>
      </c>
      <c r="C3" s="116" t="s">
        <v>171</v>
      </c>
      <c r="D3" s="116" t="s">
        <v>777</v>
      </c>
      <c r="E3" s="116" t="s">
        <v>778</v>
      </c>
      <c r="F3" s="116" t="s">
        <v>779</v>
      </c>
      <c r="G3" s="116" t="s">
        <v>780</v>
      </c>
      <c r="J3" s="116" t="s">
        <v>1483</v>
      </c>
    </row>
    <row r="4" spans="1:10">
      <c r="A4" s="116">
        <v>3</v>
      </c>
      <c r="B4" s="116" t="s">
        <v>772</v>
      </c>
      <c r="C4" s="116" t="s">
        <v>171</v>
      </c>
      <c r="D4" s="116" t="s">
        <v>781</v>
      </c>
      <c r="E4" s="116" t="s">
        <v>782</v>
      </c>
      <c r="F4" s="116" t="s">
        <v>783</v>
      </c>
      <c r="G4" s="116" t="s">
        <v>784</v>
      </c>
      <c r="J4" s="116" t="s">
        <v>1483</v>
      </c>
    </row>
    <row r="5" spans="1:10">
      <c r="A5" s="116">
        <v>4</v>
      </c>
      <c r="B5" s="116" t="s">
        <v>772</v>
      </c>
      <c r="C5" s="116" t="s">
        <v>171</v>
      </c>
      <c r="D5" s="116" t="s">
        <v>785</v>
      </c>
      <c r="E5" s="116" t="s">
        <v>786</v>
      </c>
      <c r="F5" s="116" t="s">
        <v>787</v>
      </c>
      <c r="G5" s="116" t="s">
        <v>788</v>
      </c>
      <c r="J5" s="116" t="s">
        <v>1483</v>
      </c>
    </row>
    <row r="6" spans="1:10">
      <c r="A6" s="116">
        <v>5</v>
      </c>
      <c r="B6" s="116" t="s">
        <v>772</v>
      </c>
      <c r="C6" s="116" t="s">
        <v>171</v>
      </c>
      <c r="D6" s="116" t="s">
        <v>789</v>
      </c>
      <c r="E6" s="116" t="s">
        <v>790</v>
      </c>
      <c r="F6" s="116" t="s">
        <v>775</v>
      </c>
      <c r="G6" s="116" t="s">
        <v>780</v>
      </c>
      <c r="J6" s="116" t="s">
        <v>1483</v>
      </c>
    </row>
    <row r="7" spans="1:10">
      <c r="A7" s="116">
        <v>6</v>
      </c>
      <c r="B7" s="116" t="s">
        <v>772</v>
      </c>
      <c r="C7" s="116" t="s">
        <v>171</v>
      </c>
      <c r="D7" s="116" t="s">
        <v>791</v>
      </c>
      <c r="E7" s="116" t="s">
        <v>792</v>
      </c>
      <c r="F7" s="116" t="s">
        <v>793</v>
      </c>
      <c r="G7" s="116" t="s">
        <v>794</v>
      </c>
      <c r="H7" s="116" t="s">
        <v>795</v>
      </c>
      <c r="J7" s="116" t="s">
        <v>1483</v>
      </c>
    </row>
    <row r="8" spans="1:10">
      <c r="A8" s="116">
        <v>7</v>
      </c>
      <c r="B8" s="116" t="s">
        <v>772</v>
      </c>
      <c r="C8" s="116" t="s">
        <v>171</v>
      </c>
      <c r="D8" s="116" t="s">
        <v>796</v>
      </c>
      <c r="E8" s="116" t="s">
        <v>797</v>
      </c>
      <c r="F8" s="116" t="s">
        <v>798</v>
      </c>
      <c r="G8" s="116" t="s">
        <v>799</v>
      </c>
      <c r="H8" s="116" t="s">
        <v>800</v>
      </c>
      <c r="J8" s="116" t="s">
        <v>1483</v>
      </c>
    </row>
    <row r="9" spans="1:10">
      <c r="A9" s="116">
        <v>8</v>
      </c>
      <c r="B9" s="116" t="s">
        <v>772</v>
      </c>
      <c r="C9" s="116" t="s">
        <v>171</v>
      </c>
      <c r="D9" s="116" t="s">
        <v>801</v>
      </c>
      <c r="E9" s="116" t="s">
        <v>802</v>
      </c>
      <c r="F9" s="116" t="s">
        <v>803</v>
      </c>
      <c r="G9" s="116" t="s">
        <v>804</v>
      </c>
      <c r="J9" s="116" t="s">
        <v>1483</v>
      </c>
    </row>
    <row r="10" spans="1:10">
      <c r="A10" s="116">
        <v>9</v>
      </c>
      <c r="B10" s="116" t="s">
        <v>772</v>
      </c>
      <c r="C10" s="116" t="s">
        <v>171</v>
      </c>
      <c r="D10" s="116" t="s">
        <v>805</v>
      </c>
      <c r="E10" s="116" t="s">
        <v>806</v>
      </c>
      <c r="F10" s="116" t="s">
        <v>807</v>
      </c>
      <c r="G10" s="116" t="s">
        <v>808</v>
      </c>
      <c r="J10" s="116" t="s">
        <v>1483</v>
      </c>
    </row>
    <row r="11" spans="1:10">
      <c r="A11" s="116">
        <v>10</v>
      </c>
      <c r="B11" s="116" t="s">
        <v>772</v>
      </c>
      <c r="C11" s="116" t="s">
        <v>171</v>
      </c>
      <c r="D11" s="116" t="s">
        <v>809</v>
      </c>
      <c r="E11" s="116" t="s">
        <v>810</v>
      </c>
      <c r="F11" s="116" t="s">
        <v>811</v>
      </c>
      <c r="G11" s="116" t="s">
        <v>812</v>
      </c>
      <c r="J11" s="116" t="s">
        <v>1483</v>
      </c>
    </row>
    <row r="12" spans="1:10">
      <c r="A12" s="116">
        <v>11</v>
      </c>
      <c r="B12" s="116" t="s">
        <v>772</v>
      </c>
      <c r="C12" s="116" t="s">
        <v>171</v>
      </c>
      <c r="D12" s="116" t="s">
        <v>813</v>
      </c>
      <c r="E12" s="116" t="s">
        <v>814</v>
      </c>
      <c r="F12" s="116" t="s">
        <v>815</v>
      </c>
      <c r="G12" s="116" t="s">
        <v>788</v>
      </c>
      <c r="J12" s="116" t="s">
        <v>1483</v>
      </c>
    </row>
    <row r="13" spans="1:10">
      <c r="A13" s="116">
        <v>12</v>
      </c>
      <c r="B13" s="116" t="s">
        <v>772</v>
      </c>
      <c r="C13" s="116" t="s">
        <v>171</v>
      </c>
      <c r="D13" s="116" t="s">
        <v>816</v>
      </c>
      <c r="E13" s="116" t="s">
        <v>817</v>
      </c>
      <c r="F13" s="116" t="s">
        <v>818</v>
      </c>
      <c r="G13" s="116" t="s">
        <v>808</v>
      </c>
      <c r="J13" s="116" t="s">
        <v>1483</v>
      </c>
    </row>
    <row r="14" spans="1:10">
      <c r="A14" s="116">
        <v>13</v>
      </c>
      <c r="B14" s="116" t="s">
        <v>772</v>
      </c>
      <c r="C14" s="116" t="s">
        <v>171</v>
      </c>
      <c r="D14" s="116" t="s">
        <v>819</v>
      </c>
      <c r="E14" s="116" t="s">
        <v>820</v>
      </c>
      <c r="F14" s="116" t="s">
        <v>821</v>
      </c>
      <c r="G14" s="116" t="s">
        <v>799</v>
      </c>
      <c r="H14" s="116" t="s">
        <v>822</v>
      </c>
      <c r="J14" s="116" t="s">
        <v>1483</v>
      </c>
    </row>
    <row r="15" spans="1:10">
      <c r="A15" s="116">
        <v>14</v>
      </c>
      <c r="B15" s="116" t="s">
        <v>772</v>
      </c>
      <c r="C15" s="116" t="s">
        <v>171</v>
      </c>
      <c r="D15" s="116" t="s">
        <v>823</v>
      </c>
      <c r="E15" s="116" t="s">
        <v>824</v>
      </c>
      <c r="F15" s="116" t="s">
        <v>825</v>
      </c>
      <c r="G15" s="116" t="s">
        <v>826</v>
      </c>
      <c r="J15" s="116" t="s">
        <v>1483</v>
      </c>
    </row>
    <row r="16" spans="1:10">
      <c r="A16" s="116">
        <v>15</v>
      </c>
      <c r="B16" s="116" t="s">
        <v>772</v>
      </c>
      <c r="C16" s="116" t="s">
        <v>171</v>
      </c>
      <c r="D16" s="116" t="s">
        <v>827</v>
      </c>
      <c r="E16" s="116" t="s">
        <v>824</v>
      </c>
      <c r="F16" s="116" t="s">
        <v>825</v>
      </c>
      <c r="G16" s="116" t="s">
        <v>828</v>
      </c>
      <c r="J16" s="116" t="s">
        <v>1483</v>
      </c>
    </row>
    <row r="17" spans="1:10">
      <c r="A17" s="116">
        <v>16</v>
      </c>
      <c r="B17" s="116" t="s">
        <v>772</v>
      </c>
      <c r="C17" s="116" t="s">
        <v>171</v>
      </c>
      <c r="D17" s="116" t="s">
        <v>829</v>
      </c>
      <c r="E17" s="116" t="s">
        <v>830</v>
      </c>
      <c r="F17" s="116" t="s">
        <v>831</v>
      </c>
      <c r="G17" s="116" t="s">
        <v>832</v>
      </c>
      <c r="H17" s="116" t="s">
        <v>833</v>
      </c>
      <c r="J17" s="116" t="s">
        <v>1483</v>
      </c>
    </row>
    <row r="18" spans="1:10">
      <c r="A18" s="116">
        <v>17</v>
      </c>
      <c r="B18" s="116" t="s">
        <v>772</v>
      </c>
      <c r="C18" s="116" t="s">
        <v>171</v>
      </c>
      <c r="D18" s="116" t="s">
        <v>834</v>
      </c>
      <c r="E18" s="116" t="s">
        <v>835</v>
      </c>
      <c r="F18" s="116" t="s">
        <v>836</v>
      </c>
      <c r="G18" s="116" t="s">
        <v>837</v>
      </c>
      <c r="J18" s="116" t="s">
        <v>1483</v>
      </c>
    </row>
    <row r="19" spans="1:10">
      <c r="A19" s="116">
        <v>18</v>
      </c>
      <c r="B19" s="116" t="s">
        <v>772</v>
      </c>
      <c r="C19" s="116" t="s">
        <v>171</v>
      </c>
      <c r="D19" s="116" t="s">
        <v>838</v>
      </c>
      <c r="E19" s="116" t="s">
        <v>839</v>
      </c>
      <c r="F19" s="116" t="s">
        <v>840</v>
      </c>
      <c r="G19" s="116" t="s">
        <v>828</v>
      </c>
      <c r="J19" s="116" t="s">
        <v>1483</v>
      </c>
    </row>
    <row r="20" spans="1:10">
      <c r="A20" s="116">
        <v>19</v>
      </c>
      <c r="B20" s="116" t="s">
        <v>772</v>
      </c>
      <c r="C20" s="116" t="s">
        <v>171</v>
      </c>
      <c r="D20" s="116" t="s">
        <v>841</v>
      </c>
      <c r="E20" s="116" t="s">
        <v>842</v>
      </c>
      <c r="F20" s="116" t="s">
        <v>843</v>
      </c>
      <c r="G20" s="116" t="s">
        <v>844</v>
      </c>
      <c r="J20" s="116" t="s">
        <v>1483</v>
      </c>
    </row>
    <row r="21" spans="1:10">
      <c r="A21" s="116">
        <v>20</v>
      </c>
      <c r="B21" s="116" t="s">
        <v>772</v>
      </c>
      <c r="C21" s="116" t="s">
        <v>171</v>
      </c>
      <c r="D21" s="116" t="s">
        <v>845</v>
      </c>
      <c r="E21" s="116" t="s">
        <v>846</v>
      </c>
      <c r="F21" s="116" t="s">
        <v>847</v>
      </c>
      <c r="G21" s="116" t="s">
        <v>848</v>
      </c>
      <c r="J21" s="116" t="s">
        <v>1483</v>
      </c>
    </row>
    <row r="22" spans="1:10">
      <c r="A22" s="116">
        <v>21</v>
      </c>
      <c r="B22" s="116" t="s">
        <v>772</v>
      </c>
      <c r="C22" s="116" t="s">
        <v>171</v>
      </c>
      <c r="D22" s="116" t="s">
        <v>849</v>
      </c>
      <c r="E22" s="116" t="s">
        <v>850</v>
      </c>
      <c r="F22" s="116" t="s">
        <v>851</v>
      </c>
      <c r="G22" s="116" t="s">
        <v>852</v>
      </c>
      <c r="J22" s="116" t="s">
        <v>1483</v>
      </c>
    </row>
    <row r="23" spans="1:10">
      <c r="A23" s="116">
        <v>22</v>
      </c>
      <c r="B23" s="116" t="s">
        <v>772</v>
      </c>
      <c r="C23" s="116" t="s">
        <v>171</v>
      </c>
      <c r="D23" s="116" t="s">
        <v>853</v>
      </c>
      <c r="E23" s="116" t="s">
        <v>854</v>
      </c>
      <c r="F23" s="116" t="s">
        <v>855</v>
      </c>
      <c r="G23" s="116" t="s">
        <v>856</v>
      </c>
      <c r="J23" s="116" t="s">
        <v>1483</v>
      </c>
    </row>
    <row r="24" spans="1:10">
      <c r="A24" s="116">
        <v>23</v>
      </c>
      <c r="B24" s="116" t="s">
        <v>772</v>
      </c>
      <c r="C24" s="116" t="s">
        <v>171</v>
      </c>
      <c r="D24" s="116" t="s">
        <v>857</v>
      </c>
      <c r="E24" s="116" t="s">
        <v>858</v>
      </c>
      <c r="F24" s="116" t="s">
        <v>859</v>
      </c>
      <c r="G24" s="116" t="s">
        <v>860</v>
      </c>
      <c r="J24" s="116" t="s">
        <v>1483</v>
      </c>
    </row>
    <row r="25" spans="1:10">
      <c r="A25" s="116">
        <v>24</v>
      </c>
      <c r="B25" s="116" t="s">
        <v>772</v>
      </c>
      <c r="C25" s="116" t="s">
        <v>171</v>
      </c>
      <c r="D25" s="116" t="s">
        <v>861</v>
      </c>
      <c r="E25" s="116" t="s">
        <v>862</v>
      </c>
      <c r="F25" s="116" t="s">
        <v>863</v>
      </c>
      <c r="G25" s="116" t="s">
        <v>864</v>
      </c>
      <c r="J25" s="116" t="s">
        <v>1483</v>
      </c>
    </row>
    <row r="26" spans="1:10">
      <c r="A26" s="116">
        <v>25</v>
      </c>
      <c r="B26" s="116" t="s">
        <v>772</v>
      </c>
      <c r="C26" s="116" t="s">
        <v>171</v>
      </c>
      <c r="D26" s="116" t="s">
        <v>865</v>
      </c>
      <c r="E26" s="116" t="s">
        <v>866</v>
      </c>
      <c r="F26" s="116" t="s">
        <v>867</v>
      </c>
      <c r="G26" s="116" t="s">
        <v>804</v>
      </c>
      <c r="H26" s="116" t="s">
        <v>868</v>
      </c>
      <c r="J26" s="116" t="s">
        <v>1483</v>
      </c>
    </row>
    <row r="27" spans="1:10">
      <c r="A27" s="116">
        <v>26</v>
      </c>
      <c r="B27" s="116" t="s">
        <v>772</v>
      </c>
      <c r="C27" s="116" t="s">
        <v>171</v>
      </c>
      <c r="D27" s="116" t="s">
        <v>869</v>
      </c>
      <c r="E27" s="116" t="s">
        <v>870</v>
      </c>
      <c r="F27" s="116" t="s">
        <v>871</v>
      </c>
      <c r="G27" s="116" t="s">
        <v>860</v>
      </c>
      <c r="H27" s="116" t="s">
        <v>872</v>
      </c>
      <c r="J27" s="116" t="s">
        <v>1483</v>
      </c>
    </row>
    <row r="28" spans="1:10">
      <c r="A28" s="116">
        <v>27</v>
      </c>
      <c r="B28" s="116" t="s">
        <v>772</v>
      </c>
      <c r="C28" s="116" t="s">
        <v>171</v>
      </c>
      <c r="D28" s="116" t="s">
        <v>873</v>
      </c>
      <c r="E28" s="116" t="s">
        <v>874</v>
      </c>
      <c r="F28" s="116" t="s">
        <v>875</v>
      </c>
      <c r="G28" s="116" t="s">
        <v>876</v>
      </c>
      <c r="J28" s="116" t="s">
        <v>1483</v>
      </c>
    </row>
    <row r="29" spans="1:10">
      <c r="A29" s="116">
        <v>28</v>
      </c>
      <c r="B29" s="116" t="s">
        <v>772</v>
      </c>
      <c r="C29" s="116" t="s">
        <v>171</v>
      </c>
      <c r="D29" s="116" t="s">
        <v>877</v>
      </c>
      <c r="E29" s="116" t="s">
        <v>878</v>
      </c>
      <c r="F29" s="116" t="s">
        <v>879</v>
      </c>
      <c r="G29" s="116" t="s">
        <v>880</v>
      </c>
      <c r="H29" s="116" t="s">
        <v>881</v>
      </c>
      <c r="J29" s="116" t="s">
        <v>1483</v>
      </c>
    </row>
    <row r="30" spans="1:10">
      <c r="A30" s="116">
        <v>29</v>
      </c>
      <c r="B30" s="116" t="s">
        <v>772</v>
      </c>
      <c r="C30" s="116" t="s">
        <v>171</v>
      </c>
      <c r="D30" s="116" t="s">
        <v>882</v>
      </c>
      <c r="E30" s="116" t="s">
        <v>883</v>
      </c>
      <c r="F30" s="116" t="s">
        <v>884</v>
      </c>
      <c r="G30" s="116" t="s">
        <v>885</v>
      </c>
      <c r="J30" s="116" t="s">
        <v>1483</v>
      </c>
    </row>
    <row r="31" spans="1:10">
      <c r="A31" s="116">
        <v>30</v>
      </c>
      <c r="B31" s="116" t="s">
        <v>772</v>
      </c>
      <c r="C31" s="116" t="s">
        <v>171</v>
      </c>
      <c r="D31" s="116" t="s">
        <v>886</v>
      </c>
      <c r="E31" s="116" t="s">
        <v>887</v>
      </c>
      <c r="F31" s="116" t="s">
        <v>888</v>
      </c>
      <c r="G31" s="116" t="s">
        <v>889</v>
      </c>
      <c r="J31" s="116" t="s">
        <v>1483</v>
      </c>
    </row>
    <row r="32" spans="1:10">
      <c r="A32" s="116">
        <v>31</v>
      </c>
      <c r="B32" s="116" t="s">
        <v>772</v>
      </c>
      <c r="C32" s="116" t="s">
        <v>171</v>
      </c>
      <c r="D32" s="116" t="s">
        <v>890</v>
      </c>
      <c r="E32" s="116" t="s">
        <v>891</v>
      </c>
      <c r="F32" s="116" t="s">
        <v>892</v>
      </c>
      <c r="G32" s="116" t="s">
        <v>860</v>
      </c>
      <c r="J32" s="116" t="s">
        <v>1483</v>
      </c>
    </row>
    <row r="33" spans="1:10">
      <c r="A33" s="116">
        <v>32</v>
      </c>
      <c r="B33" s="116" t="s">
        <v>772</v>
      </c>
      <c r="C33" s="116" t="s">
        <v>171</v>
      </c>
      <c r="D33" s="116" t="s">
        <v>893</v>
      </c>
      <c r="E33" s="116" t="s">
        <v>894</v>
      </c>
      <c r="F33" s="116" t="s">
        <v>895</v>
      </c>
      <c r="G33" s="116" t="s">
        <v>896</v>
      </c>
      <c r="J33" s="116" t="s">
        <v>1483</v>
      </c>
    </row>
    <row r="34" spans="1:10">
      <c r="A34" s="116">
        <v>33</v>
      </c>
      <c r="B34" s="116" t="s">
        <v>772</v>
      </c>
      <c r="C34" s="116" t="s">
        <v>171</v>
      </c>
      <c r="D34" s="116" t="s">
        <v>897</v>
      </c>
      <c r="E34" s="116" t="s">
        <v>898</v>
      </c>
      <c r="F34" s="116" t="s">
        <v>899</v>
      </c>
      <c r="G34" s="116" t="s">
        <v>900</v>
      </c>
      <c r="J34" s="116" t="s">
        <v>1483</v>
      </c>
    </row>
    <row r="35" spans="1:10">
      <c r="A35" s="116">
        <v>34</v>
      </c>
      <c r="B35" s="116" t="s">
        <v>772</v>
      </c>
      <c r="C35" s="116" t="s">
        <v>171</v>
      </c>
      <c r="D35" s="116" t="s">
        <v>901</v>
      </c>
      <c r="E35" s="116" t="s">
        <v>902</v>
      </c>
      <c r="F35" s="116" t="s">
        <v>903</v>
      </c>
      <c r="G35" s="116" t="s">
        <v>904</v>
      </c>
      <c r="H35" s="116" t="s">
        <v>905</v>
      </c>
      <c r="J35" s="116" t="s">
        <v>1483</v>
      </c>
    </row>
    <row r="36" spans="1:10">
      <c r="A36" s="116">
        <v>35</v>
      </c>
      <c r="B36" s="116" t="s">
        <v>772</v>
      </c>
      <c r="C36" s="116" t="s">
        <v>171</v>
      </c>
      <c r="D36" s="116" t="s">
        <v>906</v>
      </c>
      <c r="E36" s="116" t="s">
        <v>907</v>
      </c>
      <c r="F36" s="116" t="s">
        <v>908</v>
      </c>
      <c r="G36" s="116" t="s">
        <v>860</v>
      </c>
      <c r="J36" s="116" t="s">
        <v>1483</v>
      </c>
    </row>
    <row r="37" spans="1:10">
      <c r="A37" s="116">
        <v>36</v>
      </c>
      <c r="B37" s="116" t="s">
        <v>772</v>
      </c>
      <c r="C37" s="116" t="s">
        <v>171</v>
      </c>
      <c r="D37" s="116" t="s">
        <v>909</v>
      </c>
      <c r="E37" s="116" t="s">
        <v>910</v>
      </c>
      <c r="F37" s="116" t="s">
        <v>911</v>
      </c>
      <c r="G37" s="116" t="s">
        <v>860</v>
      </c>
      <c r="H37" s="116" t="s">
        <v>795</v>
      </c>
      <c r="J37" s="116" t="s">
        <v>1483</v>
      </c>
    </row>
    <row r="38" spans="1:10">
      <c r="A38" s="116">
        <v>37</v>
      </c>
      <c r="B38" s="116" t="s">
        <v>772</v>
      </c>
      <c r="C38" s="116" t="s">
        <v>171</v>
      </c>
      <c r="D38" s="116" t="s">
        <v>912</v>
      </c>
      <c r="E38" s="116" t="s">
        <v>913</v>
      </c>
      <c r="F38" s="116" t="s">
        <v>914</v>
      </c>
      <c r="G38" s="116" t="s">
        <v>828</v>
      </c>
      <c r="J38" s="116" t="s">
        <v>1483</v>
      </c>
    </row>
    <row r="39" spans="1:10">
      <c r="A39" s="116">
        <v>38</v>
      </c>
      <c r="B39" s="116" t="s">
        <v>772</v>
      </c>
      <c r="C39" s="116" t="s">
        <v>171</v>
      </c>
      <c r="D39" s="116" t="s">
        <v>915</v>
      </c>
      <c r="E39" s="116" t="s">
        <v>916</v>
      </c>
      <c r="F39" s="116" t="s">
        <v>917</v>
      </c>
      <c r="G39" s="116" t="s">
        <v>788</v>
      </c>
      <c r="J39" s="116" t="s">
        <v>1483</v>
      </c>
    </row>
    <row r="40" spans="1:10">
      <c r="A40" s="116">
        <v>39</v>
      </c>
      <c r="B40" s="116" t="s">
        <v>772</v>
      </c>
      <c r="C40" s="116" t="s">
        <v>171</v>
      </c>
      <c r="D40" s="116" t="s">
        <v>918</v>
      </c>
      <c r="E40" s="116" t="s">
        <v>919</v>
      </c>
      <c r="F40" s="116" t="s">
        <v>920</v>
      </c>
      <c r="G40" s="116" t="s">
        <v>808</v>
      </c>
      <c r="J40" s="116" t="s">
        <v>1483</v>
      </c>
    </row>
    <row r="41" spans="1:10">
      <c r="A41" s="116">
        <v>40</v>
      </c>
      <c r="B41" s="116" t="s">
        <v>772</v>
      </c>
      <c r="C41" s="116" t="s">
        <v>171</v>
      </c>
      <c r="D41" s="116" t="s">
        <v>921</v>
      </c>
      <c r="E41" s="116" t="s">
        <v>922</v>
      </c>
      <c r="F41" s="116" t="s">
        <v>923</v>
      </c>
      <c r="G41" s="116" t="s">
        <v>924</v>
      </c>
      <c r="J41" s="116" t="s">
        <v>1483</v>
      </c>
    </row>
    <row r="42" spans="1:10">
      <c r="A42" s="116">
        <v>41</v>
      </c>
      <c r="B42" s="116" t="s">
        <v>772</v>
      </c>
      <c r="C42" s="116" t="s">
        <v>171</v>
      </c>
      <c r="D42" s="116" t="s">
        <v>925</v>
      </c>
      <c r="E42" s="116" t="s">
        <v>926</v>
      </c>
      <c r="F42" s="116" t="s">
        <v>927</v>
      </c>
      <c r="G42" s="116" t="s">
        <v>928</v>
      </c>
      <c r="I42" s="116" t="s">
        <v>929</v>
      </c>
      <c r="J42" s="116" t="s">
        <v>1483</v>
      </c>
    </row>
    <row r="43" spans="1:10">
      <c r="A43" s="116">
        <v>42</v>
      </c>
      <c r="B43" s="116" t="s">
        <v>772</v>
      </c>
      <c r="C43" s="116" t="s">
        <v>171</v>
      </c>
      <c r="D43" s="116" t="s">
        <v>930</v>
      </c>
      <c r="E43" s="116" t="s">
        <v>931</v>
      </c>
      <c r="F43" s="116" t="s">
        <v>932</v>
      </c>
      <c r="G43" s="116" t="s">
        <v>933</v>
      </c>
      <c r="H43" s="116" t="s">
        <v>934</v>
      </c>
      <c r="J43" s="116" t="s">
        <v>1483</v>
      </c>
    </row>
    <row r="44" spans="1:10">
      <c r="A44" s="116">
        <v>43</v>
      </c>
      <c r="B44" s="116" t="s">
        <v>772</v>
      </c>
      <c r="C44" s="116" t="s">
        <v>171</v>
      </c>
      <c r="D44" s="116" t="s">
        <v>935</v>
      </c>
      <c r="E44" s="116" t="s">
        <v>936</v>
      </c>
      <c r="F44" s="116" t="s">
        <v>937</v>
      </c>
      <c r="G44" s="116" t="s">
        <v>938</v>
      </c>
      <c r="J44" s="116" t="s">
        <v>1483</v>
      </c>
    </row>
    <row r="45" spans="1:10">
      <c r="A45" s="116">
        <v>44</v>
      </c>
      <c r="B45" s="116" t="s">
        <v>772</v>
      </c>
      <c r="C45" s="116" t="s">
        <v>171</v>
      </c>
      <c r="D45" s="116" t="s">
        <v>939</v>
      </c>
      <c r="E45" s="116" t="s">
        <v>940</v>
      </c>
      <c r="F45" s="116" t="s">
        <v>941</v>
      </c>
      <c r="G45" s="116" t="s">
        <v>942</v>
      </c>
      <c r="J45" s="116" t="s">
        <v>1483</v>
      </c>
    </row>
    <row r="46" spans="1:10">
      <c r="A46" s="116">
        <v>45</v>
      </c>
      <c r="B46" s="116" t="s">
        <v>772</v>
      </c>
      <c r="C46" s="116" t="s">
        <v>171</v>
      </c>
      <c r="D46" s="116" t="s">
        <v>943</v>
      </c>
      <c r="E46" s="116" t="s">
        <v>944</v>
      </c>
      <c r="F46" s="116" t="s">
        <v>945</v>
      </c>
      <c r="G46" s="116" t="s">
        <v>933</v>
      </c>
      <c r="H46" s="116" t="s">
        <v>946</v>
      </c>
      <c r="J46" s="116" t="s">
        <v>1483</v>
      </c>
    </row>
    <row r="47" spans="1:10">
      <c r="A47" s="116">
        <v>46</v>
      </c>
      <c r="B47" s="116" t="s">
        <v>772</v>
      </c>
      <c r="C47" s="116" t="s">
        <v>171</v>
      </c>
      <c r="D47" s="116" t="s">
        <v>947</v>
      </c>
      <c r="E47" s="116" t="s">
        <v>948</v>
      </c>
      <c r="F47" s="116" t="s">
        <v>949</v>
      </c>
      <c r="G47" s="116" t="s">
        <v>844</v>
      </c>
      <c r="J47" s="116" t="s">
        <v>1483</v>
      </c>
    </row>
    <row r="48" spans="1:10">
      <c r="A48" s="116">
        <v>47</v>
      </c>
      <c r="B48" s="116" t="s">
        <v>772</v>
      </c>
      <c r="C48" s="116" t="s">
        <v>171</v>
      </c>
      <c r="D48" s="116" t="s">
        <v>950</v>
      </c>
      <c r="E48" s="116" t="s">
        <v>951</v>
      </c>
      <c r="F48" s="116" t="s">
        <v>952</v>
      </c>
      <c r="G48" s="116" t="s">
        <v>799</v>
      </c>
      <c r="J48" s="116" t="s">
        <v>1483</v>
      </c>
    </row>
    <row r="49" spans="1:10">
      <c r="A49" s="116">
        <v>48</v>
      </c>
      <c r="B49" s="116" t="s">
        <v>772</v>
      </c>
      <c r="C49" s="116" t="s">
        <v>171</v>
      </c>
      <c r="D49" s="116" t="s">
        <v>953</v>
      </c>
      <c r="E49" s="116" t="s">
        <v>954</v>
      </c>
      <c r="F49" s="116" t="s">
        <v>955</v>
      </c>
      <c r="G49" s="116" t="s">
        <v>832</v>
      </c>
      <c r="J49" s="116" t="s">
        <v>1483</v>
      </c>
    </row>
    <row r="50" spans="1:10">
      <c r="A50" s="116">
        <v>49</v>
      </c>
      <c r="B50" s="116" t="s">
        <v>772</v>
      </c>
      <c r="C50" s="116" t="s">
        <v>171</v>
      </c>
      <c r="D50" s="116" t="s">
        <v>956</v>
      </c>
      <c r="E50" s="116" t="s">
        <v>957</v>
      </c>
      <c r="F50" s="116" t="s">
        <v>958</v>
      </c>
      <c r="G50" s="116" t="s">
        <v>844</v>
      </c>
      <c r="J50" s="116" t="s">
        <v>1483</v>
      </c>
    </row>
    <row r="51" spans="1:10">
      <c r="A51" s="116">
        <v>50</v>
      </c>
      <c r="B51" s="116" t="s">
        <v>772</v>
      </c>
      <c r="C51" s="116" t="s">
        <v>171</v>
      </c>
      <c r="D51" s="116" t="s">
        <v>959</v>
      </c>
      <c r="E51" s="116" t="s">
        <v>960</v>
      </c>
      <c r="F51" s="116" t="s">
        <v>961</v>
      </c>
      <c r="G51" s="116" t="s">
        <v>962</v>
      </c>
      <c r="H51" s="116" t="s">
        <v>963</v>
      </c>
      <c r="J51" s="116" t="s">
        <v>1483</v>
      </c>
    </row>
    <row r="52" spans="1:10">
      <c r="A52" s="116">
        <v>51</v>
      </c>
      <c r="B52" s="116" t="s">
        <v>772</v>
      </c>
      <c r="C52" s="116" t="s">
        <v>171</v>
      </c>
      <c r="D52" s="116" t="s">
        <v>964</v>
      </c>
      <c r="E52" s="116" t="s">
        <v>965</v>
      </c>
      <c r="F52" s="116" t="s">
        <v>966</v>
      </c>
      <c r="G52" s="116" t="s">
        <v>962</v>
      </c>
      <c r="H52" s="116" t="s">
        <v>967</v>
      </c>
      <c r="J52" s="116" t="s">
        <v>1483</v>
      </c>
    </row>
    <row r="53" spans="1:10">
      <c r="A53" s="116">
        <v>52</v>
      </c>
      <c r="B53" s="116" t="s">
        <v>772</v>
      </c>
      <c r="C53" s="116" t="s">
        <v>171</v>
      </c>
      <c r="D53" s="116" t="s">
        <v>968</v>
      </c>
      <c r="E53" s="116" t="s">
        <v>969</v>
      </c>
      <c r="F53" s="116" t="s">
        <v>970</v>
      </c>
      <c r="G53" s="116" t="s">
        <v>860</v>
      </c>
      <c r="J53" s="116" t="s">
        <v>1483</v>
      </c>
    </row>
    <row r="54" spans="1:10">
      <c r="A54" s="116">
        <v>53</v>
      </c>
      <c r="B54" s="116" t="s">
        <v>772</v>
      </c>
      <c r="C54" s="116" t="s">
        <v>171</v>
      </c>
      <c r="D54" s="116" t="s">
        <v>971</v>
      </c>
      <c r="E54" s="116" t="s">
        <v>972</v>
      </c>
      <c r="F54" s="116" t="s">
        <v>973</v>
      </c>
      <c r="G54" s="116" t="s">
        <v>844</v>
      </c>
      <c r="J54" s="116" t="s">
        <v>1483</v>
      </c>
    </row>
    <row r="55" spans="1:10">
      <c r="A55" s="116">
        <v>54</v>
      </c>
      <c r="B55" s="116" t="s">
        <v>772</v>
      </c>
      <c r="C55" s="116" t="s">
        <v>171</v>
      </c>
      <c r="D55" s="116" t="s">
        <v>974</v>
      </c>
      <c r="E55" s="116" t="s">
        <v>975</v>
      </c>
      <c r="F55" s="116" t="s">
        <v>976</v>
      </c>
      <c r="G55" s="116" t="s">
        <v>844</v>
      </c>
      <c r="J55" s="116" t="s">
        <v>1483</v>
      </c>
    </row>
    <row r="56" spans="1:10">
      <c r="A56" s="116">
        <v>55</v>
      </c>
      <c r="B56" s="116" t="s">
        <v>772</v>
      </c>
      <c r="C56" s="116" t="s">
        <v>171</v>
      </c>
      <c r="D56" s="116" t="s">
        <v>977</v>
      </c>
      <c r="E56" s="116" t="s">
        <v>978</v>
      </c>
      <c r="F56" s="116" t="s">
        <v>979</v>
      </c>
      <c r="G56" s="116" t="s">
        <v>844</v>
      </c>
      <c r="J56" s="116" t="s">
        <v>1483</v>
      </c>
    </row>
    <row r="57" spans="1:10">
      <c r="A57" s="116">
        <v>56</v>
      </c>
      <c r="B57" s="116" t="s">
        <v>772</v>
      </c>
      <c r="C57" s="116" t="s">
        <v>171</v>
      </c>
      <c r="D57" s="116" t="s">
        <v>980</v>
      </c>
      <c r="E57" s="116" t="s">
        <v>981</v>
      </c>
      <c r="F57" s="116" t="s">
        <v>982</v>
      </c>
      <c r="G57" s="116" t="s">
        <v>844</v>
      </c>
      <c r="J57" s="116" t="s">
        <v>1483</v>
      </c>
    </row>
    <row r="58" spans="1:10">
      <c r="A58" s="116">
        <v>57</v>
      </c>
      <c r="B58" s="116" t="s">
        <v>772</v>
      </c>
      <c r="C58" s="116" t="s">
        <v>171</v>
      </c>
      <c r="D58" s="116" t="s">
        <v>983</v>
      </c>
      <c r="E58" s="116" t="s">
        <v>984</v>
      </c>
      <c r="F58" s="116" t="s">
        <v>985</v>
      </c>
      <c r="G58" s="116" t="s">
        <v>780</v>
      </c>
      <c r="J58" s="116" t="s">
        <v>1483</v>
      </c>
    </row>
    <row r="59" spans="1:10">
      <c r="A59" s="116">
        <v>58</v>
      </c>
      <c r="B59" s="116" t="s">
        <v>772</v>
      </c>
      <c r="C59" s="116" t="s">
        <v>171</v>
      </c>
      <c r="D59" s="116" t="s">
        <v>986</v>
      </c>
      <c r="E59" s="116" t="s">
        <v>987</v>
      </c>
      <c r="F59" s="116" t="s">
        <v>988</v>
      </c>
      <c r="G59" s="116" t="s">
        <v>788</v>
      </c>
      <c r="H59" s="116" t="s">
        <v>989</v>
      </c>
      <c r="J59" s="116" t="s">
        <v>1483</v>
      </c>
    </row>
    <row r="60" spans="1:10">
      <c r="A60" s="116">
        <v>59</v>
      </c>
      <c r="B60" s="116" t="s">
        <v>772</v>
      </c>
      <c r="C60" s="116" t="s">
        <v>171</v>
      </c>
      <c r="D60" s="116" t="s">
        <v>990</v>
      </c>
      <c r="E60" s="116" t="s">
        <v>991</v>
      </c>
      <c r="F60" s="116" t="s">
        <v>992</v>
      </c>
      <c r="G60" s="116" t="s">
        <v>993</v>
      </c>
      <c r="J60" s="116" t="s">
        <v>1483</v>
      </c>
    </row>
    <row r="61" spans="1:10">
      <c r="A61" s="116">
        <v>60</v>
      </c>
      <c r="B61" s="116" t="s">
        <v>772</v>
      </c>
      <c r="C61" s="116" t="s">
        <v>171</v>
      </c>
      <c r="D61" s="116" t="s">
        <v>994</v>
      </c>
      <c r="E61" s="116" t="s">
        <v>995</v>
      </c>
      <c r="F61" s="116" t="s">
        <v>996</v>
      </c>
      <c r="G61" s="116" t="s">
        <v>780</v>
      </c>
      <c r="H61" s="116" t="s">
        <v>997</v>
      </c>
      <c r="J61" s="116" t="s">
        <v>1483</v>
      </c>
    </row>
    <row r="62" spans="1:10">
      <c r="A62" s="116">
        <v>61</v>
      </c>
      <c r="B62" s="116" t="s">
        <v>772</v>
      </c>
      <c r="C62" s="116" t="s">
        <v>171</v>
      </c>
      <c r="D62" s="116" t="s">
        <v>998</v>
      </c>
      <c r="E62" s="116" t="s">
        <v>999</v>
      </c>
      <c r="F62" s="116" t="s">
        <v>1000</v>
      </c>
      <c r="G62" s="116" t="s">
        <v>933</v>
      </c>
      <c r="J62" s="116" t="s">
        <v>1483</v>
      </c>
    </row>
    <row r="63" spans="1:10">
      <c r="A63" s="116">
        <v>62</v>
      </c>
      <c r="B63" s="116" t="s">
        <v>772</v>
      </c>
      <c r="C63" s="116" t="s">
        <v>171</v>
      </c>
      <c r="D63" s="116" t="s">
        <v>1001</v>
      </c>
      <c r="E63" s="116" t="s">
        <v>1002</v>
      </c>
      <c r="F63" s="116" t="s">
        <v>1003</v>
      </c>
      <c r="G63" s="116" t="s">
        <v>1004</v>
      </c>
      <c r="J63" s="116" t="s">
        <v>1483</v>
      </c>
    </row>
    <row r="64" spans="1:10">
      <c r="A64" s="116">
        <v>63</v>
      </c>
      <c r="B64" s="116" t="s">
        <v>772</v>
      </c>
      <c r="C64" s="116" t="s">
        <v>171</v>
      </c>
      <c r="D64" s="116" t="s">
        <v>1005</v>
      </c>
      <c r="E64" s="116" t="s">
        <v>1006</v>
      </c>
      <c r="F64" s="116" t="s">
        <v>1007</v>
      </c>
      <c r="G64" s="116" t="s">
        <v>933</v>
      </c>
      <c r="J64" s="116" t="s">
        <v>1483</v>
      </c>
    </row>
    <row r="65" spans="1:10">
      <c r="A65" s="116">
        <v>64</v>
      </c>
      <c r="B65" s="116" t="s">
        <v>772</v>
      </c>
      <c r="C65" s="116" t="s">
        <v>171</v>
      </c>
      <c r="D65" s="116" t="s">
        <v>1008</v>
      </c>
      <c r="E65" s="116" t="s">
        <v>1009</v>
      </c>
      <c r="F65" s="116" t="s">
        <v>1010</v>
      </c>
      <c r="G65" s="116" t="s">
        <v>1011</v>
      </c>
      <c r="J65" s="116" t="s">
        <v>1483</v>
      </c>
    </row>
    <row r="66" spans="1:10">
      <c r="A66" s="116">
        <v>65</v>
      </c>
      <c r="B66" s="116" t="s">
        <v>772</v>
      </c>
      <c r="C66" s="116" t="s">
        <v>171</v>
      </c>
      <c r="D66" s="116" t="s">
        <v>1012</v>
      </c>
      <c r="E66" s="116" t="s">
        <v>1013</v>
      </c>
      <c r="F66" s="116" t="s">
        <v>1014</v>
      </c>
      <c r="G66" s="116" t="s">
        <v>780</v>
      </c>
      <c r="J66" s="116" t="s">
        <v>1483</v>
      </c>
    </row>
    <row r="67" spans="1:10">
      <c r="A67" s="116">
        <v>66</v>
      </c>
      <c r="B67" s="116" t="s">
        <v>772</v>
      </c>
      <c r="C67" s="116" t="s">
        <v>171</v>
      </c>
      <c r="D67" s="116" t="s">
        <v>1015</v>
      </c>
      <c r="E67" s="116" t="s">
        <v>1016</v>
      </c>
      <c r="F67" s="116" t="s">
        <v>1017</v>
      </c>
      <c r="G67" s="116" t="s">
        <v>900</v>
      </c>
      <c r="J67" s="116" t="s">
        <v>1483</v>
      </c>
    </row>
    <row r="68" spans="1:10">
      <c r="A68" s="116">
        <v>67</v>
      </c>
      <c r="B68" s="116" t="s">
        <v>772</v>
      </c>
      <c r="C68" s="116" t="s">
        <v>171</v>
      </c>
      <c r="D68" s="116" t="s">
        <v>1018</v>
      </c>
      <c r="E68" s="116" t="s">
        <v>1019</v>
      </c>
      <c r="F68" s="116" t="s">
        <v>1020</v>
      </c>
      <c r="G68" s="116" t="s">
        <v>780</v>
      </c>
      <c r="J68" s="116" t="s">
        <v>1483</v>
      </c>
    </row>
    <row r="69" spans="1:10">
      <c r="A69" s="116">
        <v>68</v>
      </c>
      <c r="B69" s="116" t="s">
        <v>772</v>
      </c>
      <c r="C69" s="116" t="s">
        <v>171</v>
      </c>
      <c r="D69" s="116" t="s">
        <v>1021</v>
      </c>
      <c r="E69" s="116" t="s">
        <v>1022</v>
      </c>
      <c r="F69" s="116" t="s">
        <v>1023</v>
      </c>
      <c r="G69" s="116" t="s">
        <v>780</v>
      </c>
      <c r="H69" s="116" t="s">
        <v>1024</v>
      </c>
      <c r="J69" s="116" t="s">
        <v>1483</v>
      </c>
    </row>
    <row r="70" spans="1:10">
      <c r="A70" s="116">
        <v>69</v>
      </c>
      <c r="B70" s="116" t="s">
        <v>772</v>
      </c>
      <c r="C70" s="116" t="s">
        <v>171</v>
      </c>
      <c r="D70" s="116" t="s">
        <v>1025</v>
      </c>
      <c r="E70" s="116" t="s">
        <v>1026</v>
      </c>
      <c r="F70" s="116" t="s">
        <v>1027</v>
      </c>
      <c r="G70" s="116" t="s">
        <v>844</v>
      </c>
      <c r="J70" s="116" t="s">
        <v>1483</v>
      </c>
    </row>
    <row r="71" spans="1:10">
      <c r="A71" s="116">
        <v>70</v>
      </c>
      <c r="B71" s="116" t="s">
        <v>772</v>
      </c>
      <c r="C71" s="116" t="s">
        <v>171</v>
      </c>
      <c r="D71" s="116" t="s">
        <v>1028</v>
      </c>
      <c r="E71" s="116" t="s">
        <v>1029</v>
      </c>
      <c r="F71" s="116" t="s">
        <v>1030</v>
      </c>
      <c r="G71" s="116" t="s">
        <v>788</v>
      </c>
      <c r="J71" s="116" t="s">
        <v>1483</v>
      </c>
    </row>
    <row r="72" spans="1:10">
      <c r="A72" s="116">
        <v>71</v>
      </c>
      <c r="B72" s="116" t="s">
        <v>772</v>
      </c>
      <c r="C72" s="116" t="s">
        <v>171</v>
      </c>
      <c r="D72" s="116" t="s">
        <v>1031</v>
      </c>
      <c r="E72" s="116" t="s">
        <v>1032</v>
      </c>
      <c r="F72" s="116" t="s">
        <v>1033</v>
      </c>
      <c r="G72" s="116" t="s">
        <v>780</v>
      </c>
      <c r="H72" s="116" t="s">
        <v>1034</v>
      </c>
      <c r="J72" s="116" t="s">
        <v>1483</v>
      </c>
    </row>
    <row r="73" spans="1:10">
      <c r="A73" s="116">
        <v>72</v>
      </c>
      <c r="B73" s="116" t="s">
        <v>772</v>
      </c>
      <c r="C73" s="116" t="s">
        <v>171</v>
      </c>
      <c r="D73" s="116" t="s">
        <v>1035</v>
      </c>
      <c r="E73" s="116" t="s">
        <v>1036</v>
      </c>
      <c r="F73" s="116" t="s">
        <v>1037</v>
      </c>
      <c r="G73" s="116" t="s">
        <v>1038</v>
      </c>
      <c r="J73" s="116" t="s">
        <v>1483</v>
      </c>
    </row>
    <row r="74" spans="1:10">
      <c r="A74" s="116">
        <v>73</v>
      </c>
      <c r="B74" s="116" t="s">
        <v>772</v>
      </c>
      <c r="C74" s="116" t="s">
        <v>171</v>
      </c>
      <c r="D74" s="116" t="s">
        <v>1039</v>
      </c>
      <c r="E74" s="116" t="s">
        <v>1040</v>
      </c>
      <c r="F74" s="116" t="s">
        <v>1041</v>
      </c>
      <c r="G74" s="116" t="s">
        <v>1004</v>
      </c>
      <c r="J74" s="116" t="s">
        <v>1483</v>
      </c>
    </row>
    <row r="75" spans="1:10">
      <c r="A75" s="116">
        <v>74</v>
      </c>
      <c r="B75" s="116" t="s">
        <v>772</v>
      </c>
      <c r="C75" s="116" t="s">
        <v>171</v>
      </c>
      <c r="D75" s="116" t="s">
        <v>1042</v>
      </c>
      <c r="E75" s="116" t="s">
        <v>1043</v>
      </c>
      <c r="F75" s="116" t="s">
        <v>1044</v>
      </c>
      <c r="G75" s="116" t="s">
        <v>1045</v>
      </c>
      <c r="J75" s="116" t="s">
        <v>1483</v>
      </c>
    </row>
    <row r="76" spans="1:10">
      <c r="A76" s="116">
        <v>75</v>
      </c>
      <c r="B76" s="116" t="s">
        <v>772</v>
      </c>
      <c r="C76" s="116" t="s">
        <v>171</v>
      </c>
      <c r="D76" s="116" t="s">
        <v>1046</v>
      </c>
      <c r="E76" s="116" t="s">
        <v>1047</v>
      </c>
      <c r="F76" s="116" t="s">
        <v>807</v>
      </c>
      <c r="G76" s="116" t="s">
        <v>1048</v>
      </c>
      <c r="J76" s="116" t="s">
        <v>1483</v>
      </c>
    </row>
    <row r="77" spans="1:10">
      <c r="A77" s="116">
        <v>76</v>
      </c>
      <c r="B77" s="116" t="s">
        <v>772</v>
      </c>
      <c r="C77" s="116" t="s">
        <v>171</v>
      </c>
      <c r="D77" s="116" t="s">
        <v>1049</v>
      </c>
      <c r="E77" s="116" t="s">
        <v>1050</v>
      </c>
      <c r="F77" s="116" t="s">
        <v>1051</v>
      </c>
      <c r="G77" s="116" t="s">
        <v>808</v>
      </c>
      <c r="J77" s="116" t="s">
        <v>1483</v>
      </c>
    </row>
    <row r="78" spans="1:10">
      <c r="A78" s="116">
        <v>77</v>
      </c>
      <c r="B78" s="116" t="s">
        <v>772</v>
      </c>
      <c r="C78" s="116" t="s">
        <v>171</v>
      </c>
      <c r="D78" s="116" t="s">
        <v>1052</v>
      </c>
      <c r="E78" s="116" t="s">
        <v>1053</v>
      </c>
      <c r="F78" s="116" t="s">
        <v>1054</v>
      </c>
      <c r="G78" s="116" t="s">
        <v>780</v>
      </c>
      <c r="J78" s="116" t="s">
        <v>1483</v>
      </c>
    </row>
    <row r="79" spans="1:10">
      <c r="A79" s="116">
        <v>78</v>
      </c>
      <c r="B79" s="116" t="s">
        <v>772</v>
      </c>
      <c r="C79" s="116" t="s">
        <v>171</v>
      </c>
      <c r="D79" s="116" t="s">
        <v>1055</v>
      </c>
      <c r="E79" s="116" t="s">
        <v>1056</v>
      </c>
      <c r="F79" s="116" t="s">
        <v>1057</v>
      </c>
      <c r="G79" s="116" t="s">
        <v>880</v>
      </c>
      <c r="I79" s="116" t="s">
        <v>1058</v>
      </c>
      <c r="J79" s="116" t="s">
        <v>1483</v>
      </c>
    </row>
    <row r="80" spans="1:10">
      <c r="A80" s="116">
        <v>79</v>
      </c>
      <c r="B80" s="116" t="s">
        <v>772</v>
      </c>
      <c r="C80" s="116" t="s">
        <v>171</v>
      </c>
      <c r="D80" s="116" t="s">
        <v>1059</v>
      </c>
      <c r="E80" s="116" t="s">
        <v>1060</v>
      </c>
      <c r="F80" s="116" t="s">
        <v>1061</v>
      </c>
      <c r="G80" s="116" t="s">
        <v>860</v>
      </c>
      <c r="J80" s="116" t="s">
        <v>1483</v>
      </c>
    </row>
    <row r="81" spans="1:10">
      <c r="A81" s="116">
        <v>80</v>
      </c>
      <c r="B81" s="116" t="s">
        <v>772</v>
      </c>
      <c r="C81" s="116" t="s">
        <v>171</v>
      </c>
      <c r="D81" s="116" t="s">
        <v>1062</v>
      </c>
      <c r="E81" s="116" t="s">
        <v>1063</v>
      </c>
      <c r="F81" s="116" t="s">
        <v>1064</v>
      </c>
      <c r="G81" s="116" t="s">
        <v>1065</v>
      </c>
      <c r="J81" s="116" t="s">
        <v>1483</v>
      </c>
    </row>
    <row r="82" spans="1:10">
      <c r="A82" s="116">
        <v>81</v>
      </c>
      <c r="B82" s="116" t="s">
        <v>772</v>
      </c>
      <c r="C82" s="116" t="s">
        <v>171</v>
      </c>
      <c r="D82" s="116" t="s">
        <v>1066</v>
      </c>
      <c r="E82" s="116" t="s">
        <v>1067</v>
      </c>
      <c r="F82" s="116" t="s">
        <v>1044</v>
      </c>
      <c r="G82" s="116" t="s">
        <v>938</v>
      </c>
      <c r="J82" s="116" t="s">
        <v>1483</v>
      </c>
    </row>
    <row r="83" spans="1:10">
      <c r="A83" s="116">
        <v>82</v>
      </c>
      <c r="B83" s="116" t="s">
        <v>772</v>
      </c>
      <c r="C83" s="116" t="s">
        <v>171</v>
      </c>
      <c r="D83" s="116" t="s">
        <v>1068</v>
      </c>
      <c r="E83" s="116" t="s">
        <v>1069</v>
      </c>
      <c r="F83" s="116" t="s">
        <v>1070</v>
      </c>
      <c r="G83" s="116" t="s">
        <v>808</v>
      </c>
      <c r="J83" s="116" t="s">
        <v>1483</v>
      </c>
    </row>
    <row r="84" spans="1:10">
      <c r="A84" s="116">
        <v>83</v>
      </c>
      <c r="B84" s="116" t="s">
        <v>772</v>
      </c>
      <c r="C84" s="116" t="s">
        <v>171</v>
      </c>
      <c r="D84" s="116" t="s">
        <v>1071</v>
      </c>
      <c r="E84" s="116" t="s">
        <v>1072</v>
      </c>
      <c r="F84" s="116" t="s">
        <v>1073</v>
      </c>
      <c r="G84" s="116" t="s">
        <v>808</v>
      </c>
      <c r="J84" s="116" t="s">
        <v>1483</v>
      </c>
    </row>
    <row r="85" spans="1:10">
      <c r="A85" s="116">
        <v>84</v>
      </c>
      <c r="B85" s="116" t="s">
        <v>772</v>
      </c>
      <c r="C85" s="116" t="s">
        <v>171</v>
      </c>
      <c r="D85" s="116" t="s">
        <v>1074</v>
      </c>
      <c r="E85" s="116" t="s">
        <v>1075</v>
      </c>
      <c r="F85" s="116" t="s">
        <v>1076</v>
      </c>
      <c r="G85" s="116" t="s">
        <v>880</v>
      </c>
      <c r="H85" s="116" t="s">
        <v>1077</v>
      </c>
      <c r="J85" s="116" t="s">
        <v>1483</v>
      </c>
    </row>
    <row r="86" spans="1:10">
      <c r="A86" s="116">
        <v>85</v>
      </c>
      <c r="B86" s="116" t="s">
        <v>772</v>
      </c>
      <c r="C86" s="116" t="s">
        <v>171</v>
      </c>
      <c r="D86" s="116" t="s">
        <v>1078</v>
      </c>
      <c r="E86" s="116" t="s">
        <v>1079</v>
      </c>
      <c r="F86" s="116" t="s">
        <v>855</v>
      </c>
      <c r="G86" s="116" t="s">
        <v>1080</v>
      </c>
      <c r="J86" s="116" t="s">
        <v>1483</v>
      </c>
    </row>
    <row r="87" spans="1:10">
      <c r="A87" s="116">
        <v>86</v>
      </c>
      <c r="B87" s="116" t="s">
        <v>772</v>
      </c>
      <c r="C87" s="116" t="s">
        <v>171</v>
      </c>
      <c r="D87" s="116" t="s">
        <v>1081</v>
      </c>
      <c r="E87" s="116" t="s">
        <v>1082</v>
      </c>
      <c r="F87" s="116" t="s">
        <v>1083</v>
      </c>
      <c r="G87" s="116" t="s">
        <v>832</v>
      </c>
      <c r="J87" s="116" t="s">
        <v>1483</v>
      </c>
    </row>
    <row r="88" spans="1:10">
      <c r="A88" s="116">
        <v>87</v>
      </c>
      <c r="B88" s="116" t="s">
        <v>772</v>
      </c>
      <c r="C88" s="116" t="s">
        <v>171</v>
      </c>
      <c r="D88" s="116" t="s">
        <v>1084</v>
      </c>
      <c r="E88" s="116" t="s">
        <v>1085</v>
      </c>
      <c r="F88" s="116" t="s">
        <v>1086</v>
      </c>
      <c r="G88" s="116" t="s">
        <v>900</v>
      </c>
      <c r="H88" s="116" t="s">
        <v>1087</v>
      </c>
      <c r="J88" s="116" t="s">
        <v>1483</v>
      </c>
    </row>
    <row r="89" spans="1:10">
      <c r="A89" s="116">
        <v>88</v>
      </c>
      <c r="B89" s="116" t="s">
        <v>772</v>
      </c>
      <c r="C89" s="116" t="s">
        <v>171</v>
      </c>
      <c r="D89" s="116" t="s">
        <v>1088</v>
      </c>
      <c r="E89" s="116" t="s">
        <v>1089</v>
      </c>
      <c r="F89" s="116" t="s">
        <v>1090</v>
      </c>
      <c r="G89" s="116" t="s">
        <v>1091</v>
      </c>
      <c r="H89" s="116" t="s">
        <v>1092</v>
      </c>
      <c r="J89" s="116" t="s">
        <v>1483</v>
      </c>
    </row>
    <row r="90" spans="1:10">
      <c r="A90" s="116">
        <v>89</v>
      </c>
      <c r="B90" s="116" t="s">
        <v>772</v>
      </c>
      <c r="C90" s="116" t="s">
        <v>171</v>
      </c>
      <c r="D90" s="116" t="s">
        <v>1093</v>
      </c>
      <c r="E90" s="116" t="s">
        <v>1094</v>
      </c>
      <c r="F90" s="116" t="s">
        <v>1095</v>
      </c>
      <c r="G90" s="116" t="s">
        <v>828</v>
      </c>
      <c r="J90" s="116" t="s">
        <v>1483</v>
      </c>
    </row>
    <row r="91" spans="1:10">
      <c r="A91" s="116">
        <v>90</v>
      </c>
      <c r="B91" s="116" t="s">
        <v>772</v>
      </c>
      <c r="C91" s="116" t="s">
        <v>171</v>
      </c>
      <c r="D91" s="116" t="s">
        <v>1096</v>
      </c>
      <c r="E91" s="116" t="s">
        <v>1097</v>
      </c>
      <c r="F91" s="116" t="s">
        <v>775</v>
      </c>
      <c r="G91" s="116" t="s">
        <v>1098</v>
      </c>
      <c r="J91" s="116" t="s">
        <v>1483</v>
      </c>
    </row>
    <row r="92" spans="1:10">
      <c r="A92" s="116">
        <v>91</v>
      </c>
      <c r="B92" s="116" t="s">
        <v>772</v>
      </c>
      <c r="C92" s="116" t="s">
        <v>171</v>
      </c>
      <c r="D92" s="116" t="s">
        <v>1099</v>
      </c>
      <c r="E92" s="116" t="s">
        <v>1100</v>
      </c>
      <c r="F92" s="116" t="s">
        <v>775</v>
      </c>
      <c r="G92" s="116" t="s">
        <v>1101</v>
      </c>
      <c r="J92" s="116" t="s">
        <v>1483</v>
      </c>
    </row>
    <row r="93" spans="1:10">
      <c r="A93" s="116">
        <v>92</v>
      </c>
      <c r="B93" s="116" t="s">
        <v>772</v>
      </c>
      <c r="C93" s="116" t="s">
        <v>171</v>
      </c>
      <c r="D93" s="116" t="s">
        <v>1102</v>
      </c>
      <c r="E93" s="116" t="s">
        <v>1103</v>
      </c>
      <c r="F93" s="116" t="s">
        <v>775</v>
      </c>
      <c r="G93" s="116" t="s">
        <v>1104</v>
      </c>
      <c r="J93" s="116" t="s">
        <v>1483</v>
      </c>
    </row>
    <row r="94" spans="1:10">
      <c r="A94" s="116">
        <v>93</v>
      </c>
      <c r="B94" s="116" t="s">
        <v>772</v>
      </c>
      <c r="C94" s="116" t="s">
        <v>171</v>
      </c>
      <c r="D94" s="116" t="s">
        <v>1105</v>
      </c>
      <c r="E94" s="116" t="s">
        <v>1106</v>
      </c>
      <c r="F94" s="116" t="s">
        <v>775</v>
      </c>
      <c r="G94" s="116" t="s">
        <v>1011</v>
      </c>
      <c r="J94" s="116" t="s">
        <v>1483</v>
      </c>
    </row>
    <row r="95" spans="1:10">
      <c r="A95" s="116">
        <v>94</v>
      </c>
      <c r="B95" s="116" t="s">
        <v>772</v>
      </c>
      <c r="C95" s="116" t="s">
        <v>171</v>
      </c>
      <c r="D95" s="116" t="s">
        <v>1107</v>
      </c>
      <c r="E95" s="116" t="s">
        <v>1108</v>
      </c>
      <c r="F95" s="116" t="s">
        <v>775</v>
      </c>
      <c r="G95" s="116" t="s">
        <v>1109</v>
      </c>
      <c r="J95" s="116" t="s">
        <v>1483</v>
      </c>
    </row>
    <row r="96" spans="1:10">
      <c r="A96" s="116">
        <v>95</v>
      </c>
      <c r="B96" s="116" t="s">
        <v>772</v>
      </c>
      <c r="C96" s="116" t="s">
        <v>171</v>
      </c>
      <c r="D96" s="116" t="s">
        <v>1110</v>
      </c>
      <c r="E96" s="116" t="s">
        <v>1111</v>
      </c>
      <c r="F96" s="116" t="s">
        <v>775</v>
      </c>
      <c r="G96" s="116" t="s">
        <v>1112</v>
      </c>
      <c r="J96" s="116" t="s">
        <v>1483</v>
      </c>
    </row>
    <row r="97" spans="1:10">
      <c r="A97" s="116">
        <v>96</v>
      </c>
      <c r="B97" s="116" t="s">
        <v>772</v>
      </c>
      <c r="C97" s="116" t="s">
        <v>171</v>
      </c>
      <c r="D97" s="116" t="s">
        <v>1113</v>
      </c>
      <c r="E97" s="116" t="s">
        <v>1114</v>
      </c>
      <c r="F97" s="116" t="s">
        <v>775</v>
      </c>
      <c r="G97" s="116" t="s">
        <v>1115</v>
      </c>
      <c r="J97" s="116" t="s">
        <v>1483</v>
      </c>
    </row>
    <row r="98" spans="1:10">
      <c r="A98" s="116">
        <v>97</v>
      </c>
      <c r="B98" s="116" t="s">
        <v>772</v>
      </c>
      <c r="C98" s="116" t="s">
        <v>171</v>
      </c>
      <c r="D98" s="116" t="s">
        <v>1116</v>
      </c>
      <c r="E98" s="116" t="s">
        <v>1117</v>
      </c>
      <c r="F98" s="116" t="s">
        <v>775</v>
      </c>
      <c r="G98" s="116" t="s">
        <v>1118</v>
      </c>
      <c r="J98" s="116" t="s">
        <v>1483</v>
      </c>
    </row>
    <row r="99" spans="1:10">
      <c r="A99" s="116">
        <v>98</v>
      </c>
      <c r="B99" s="116" t="s">
        <v>772</v>
      </c>
      <c r="C99" s="116" t="s">
        <v>171</v>
      </c>
      <c r="D99" s="116" t="s">
        <v>1119</v>
      </c>
      <c r="E99" s="116" t="s">
        <v>1120</v>
      </c>
      <c r="F99" s="116" t="s">
        <v>775</v>
      </c>
      <c r="G99" s="116" t="s">
        <v>1121</v>
      </c>
      <c r="J99" s="116" t="s">
        <v>1483</v>
      </c>
    </row>
    <row r="100" spans="1:10">
      <c r="A100" s="116">
        <v>99</v>
      </c>
      <c r="B100" s="116" t="s">
        <v>772</v>
      </c>
      <c r="C100" s="116" t="s">
        <v>171</v>
      </c>
      <c r="D100" s="116" t="s">
        <v>1122</v>
      </c>
      <c r="E100" s="116" t="s">
        <v>1123</v>
      </c>
      <c r="F100" s="116" t="s">
        <v>775</v>
      </c>
      <c r="G100" s="116" t="s">
        <v>1124</v>
      </c>
      <c r="J100" s="116" t="s">
        <v>1483</v>
      </c>
    </row>
    <row r="101" spans="1:10">
      <c r="A101" s="116">
        <v>100</v>
      </c>
      <c r="B101" s="116" t="s">
        <v>772</v>
      </c>
      <c r="C101" s="116" t="s">
        <v>171</v>
      </c>
      <c r="D101" s="116" t="s">
        <v>1125</v>
      </c>
      <c r="E101" s="116" t="s">
        <v>1126</v>
      </c>
      <c r="F101" s="116" t="s">
        <v>775</v>
      </c>
      <c r="G101" s="116" t="s">
        <v>1127</v>
      </c>
      <c r="J101" s="116" t="s">
        <v>1483</v>
      </c>
    </row>
    <row r="102" spans="1:10">
      <c r="A102" s="116">
        <v>101</v>
      </c>
      <c r="B102" s="116" t="s">
        <v>772</v>
      </c>
      <c r="C102" s="116" t="s">
        <v>171</v>
      </c>
      <c r="D102" s="116" t="s">
        <v>1128</v>
      </c>
      <c r="E102" s="116" t="s">
        <v>1129</v>
      </c>
      <c r="F102" s="116" t="s">
        <v>775</v>
      </c>
      <c r="G102" s="116" t="s">
        <v>1130</v>
      </c>
      <c r="J102" s="116" t="s">
        <v>1483</v>
      </c>
    </row>
    <row r="103" spans="1:10">
      <c r="A103" s="116">
        <v>102</v>
      </c>
      <c r="B103" s="116" t="s">
        <v>772</v>
      </c>
      <c r="C103" s="116" t="s">
        <v>171</v>
      </c>
      <c r="D103" s="116" t="s">
        <v>1131</v>
      </c>
      <c r="E103" s="116" t="s">
        <v>1132</v>
      </c>
      <c r="F103" s="116" t="s">
        <v>1133</v>
      </c>
      <c r="G103" s="116" t="s">
        <v>1134</v>
      </c>
      <c r="J103" s="116" t="s">
        <v>1483</v>
      </c>
    </row>
    <row r="104" spans="1:10">
      <c r="A104" s="116">
        <v>103</v>
      </c>
      <c r="B104" s="116" t="s">
        <v>772</v>
      </c>
      <c r="C104" s="116" t="s">
        <v>171</v>
      </c>
      <c r="D104" s="116" t="s">
        <v>1135</v>
      </c>
      <c r="E104" s="116" t="s">
        <v>1136</v>
      </c>
      <c r="F104" s="116" t="s">
        <v>1133</v>
      </c>
      <c r="G104" s="116" t="s">
        <v>1137</v>
      </c>
      <c r="J104" s="116" t="s">
        <v>1483</v>
      </c>
    </row>
    <row r="105" spans="1:10">
      <c r="A105" s="116">
        <v>104</v>
      </c>
      <c r="B105" s="116" t="s">
        <v>772</v>
      </c>
      <c r="C105" s="116" t="s">
        <v>171</v>
      </c>
      <c r="D105" s="116" t="s">
        <v>1138</v>
      </c>
      <c r="E105" s="116" t="s">
        <v>1139</v>
      </c>
      <c r="F105" s="116" t="s">
        <v>1133</v>
      </c>
      <c r="G105" s="116" t="s">
        <v>1140</v>
      </c>
      <c r="J105" s="116" t="s">
        <v>1483</v>
      </c>
    </row>
    <row r="106" spans="1:10">
      <c r="A106" s="116">
        <v>105</v>
      </c>
      <c r="B106" s="116" t="s">
        <v>772</v>
      </c>
      <c r="C106" s="116" t="s">
        <v>171</v>
      </c>
      <c r="D106" s="116" t="s">
        <v>1141</v>
      </c>
      <c r="E106" s="116" t="s">
        <v>1142</v>
      </c>
      <c r="F106" s="116" t="s">
        <v>1133</v>
      </c>
      <c r="G106" s="116" t="s">
        <v>1143</v>
      </c>
      <c r="J106" s="116" t="s">
        <v>1483</v>
      </c>
    </row>
    <row r="107" spans="1:10">
      <c r="A107" s="116">
        <v>106</v>
      </c>
      <c r="B107" s="116" t="s">
        <v>772</v>
      </c>
      <c r="C107" s="116" t="s">
        <v>171</v>
      </c>
      <c r="D107" s="116" t="s">
        <v>1144</v>
      </c>
      <c r="E107" s="116" t="s">
        <v>1145</v>
      </c>
      <c r="F107" s="116" t="s">
        <v>775</v>
      </c>
      <c r="G107" s="116" t="s">
        <v>837</v>
      </c>
      <c r="J107" s="116" t="s">
        <v>1483</v>
      </c>
    </row>
    <row r="108" spans="1:10">
      <c r="A108" s="116">
        <v>107</v>
      </c>
      <c r="B108" s="116" t="s">
        <v>772</v>
      </c>
      <c r="C108" s="116" t="s">
        <v>171</v>
      </c>
      <c r="D108" s="116" t="s">
        <v>1146</v>
      </c>
      <c r="E108" s="116" t="s">
        <v>1147</v>
      </c>
      <c r="F108" s="116" t="s">
        <v>1148</v>
      </c>
      <c r="G108" s="116" t="s">
        <v>1149</v>
      </c>
      <c r="H108" s="116" t="s">
        <v>1150</v>
      </c>
      <c r="J108" s="116" t="s">
        <v>1483</v>
      </c>
    </row>
    <row r="109" spans="1:10">
      <c r="A109" s="116">
        <v>108</v>
      </c>
      <c r="B109" s="116" t="s">
        <v>772</v>
      </c>
      <c r="C109" s="116" t="s">
        <v>171</v>
      </c>
      <c r="D109" s="116" t="s">
        <v>1151</v>
      </c>
      <c r="E109" s="116" t="s">
        <v>1152</v>
      </c>
      <c r="F109" s="116" t="s">
        <v>1153</v>
      </c>
      <c r="G109" s="116" t="s">
        <v>788</v>
      </c>
      <c r="I109" s="116" t="s">
        <v>1154</v>
      </c>
      <c r="J109" s="116" t="s">
        <v>1483</v>
      </c>
    </row>
    <row r="110" spans="1:10">
      <c r="A110" s="116">
        <v>109</v>
      </c>
      <c r="B110" s="116" t="s">
        <v>772</v>
      </c>
      <c r="C110" s="116" t="s">
        <v>171</v>
      </c>
      <c r="D110" s="116" t="s">
        <v>1155</v>
      </c>
      <c r="E110" s="116" t="s">
        <v>1156</v>
      </c>
      <c r="F110" s="116" t="s">
        <v>1157</v>
      </c>
      <c r="G110" s="116" t="s">
        <v>880</v>
      </c>
      <c r="J110" s="116" t="s">
        <v>1483</v>
      </c>
    </row>
    <row r="111" spans="1:10">
      <c r="A111" s="116">
        <v>110</v>
      </c>
      <c r="B111" s="116" t="s">
        <v>772</v>
      </c>
      <c r="C111" s="116" t="s">
        <v>171</v>
      </c>
      <c r="D111" s="116" t="s">
        <v>1158</v>
      </c>
      <c r="E111" s="116" t="s">
        <v>1159</v>
      </c>
      <c r="F111" s="116" t="s">
        <v>1160</v>
      </c>
      <c r="G111" s="116" t="s">
        <v>788</v>
      </c>
      <c r="J111" s="116" t="s">
        <v>1483</v>
      </c>
    </row>
    <row r="112" spans="1:10">
      <c r="A112" s="116">
        <v>111</v>
      </c>
      <c r="B112" s="116" t="s">
        <v>772</v>
      </c>
      <c r="C112" s="116" t="s">
        <v>171</v>
      </c>
      <c r="D112" s="116" t="s">
        <v>1161</v>
      </c>
      <c r="E112" s="116" t="s">
        <v>1162</v>
      </c>
      <c r="F112" s="116" t="s">
        <v>1163</v>
      </c>
      <c r="G112" s="116" t="s">
        <v>788</v>
      </c>
      <c r="J112" s="116" t="s">
        <v>1483</v>
      </c>
    </row>
    <row r="113" spans="1:10">
      <c r="A113" s="116">
        <v>112</v>
      </c>
      <c r="B113" s="116" t="s">
        <v>772</v>
      </c>
      <c r="C113" s="116" t="s">
        <v>171</v>
      </c>
      <c r="D113" s="116" t="s">
        <v>1164</v>
      </c>
      <c r="E113" s="116" t="s">
        <v>1165</v>
      </c>
      <c r="F113" s="116" t="s">
        <v>1166</v>
      </c>
      <c r="G113" s="116" t="s">
        <v>880</v>
      </c>
      <c r="H113" s="116" t="s">
        <v>1167</v>
      </c>
      <c r="J113" s="116" t="s">
        <v>1483</v>
      </c>
    </row>
    <row r="114" spans="1:10">
      <c r="A114" s="116">
        <v>113</v>
      </c>
      <c r="B114" s="116" t="s">
        <v>772</v>
      </c>
      <c r="C114" s="116" t="s">
        <v>171</v>
      </c>
      <c r="D114" s="116" t="s">
        <v>1168</v>
      </c>
      <c r="E114" s="116" t="s">
        <v>1169</v>
      </c>
      <c r="F114" s="116" t="s">
        <v>1170</v>
      </c>
      <c r="G114" s="116" t="s">
        <v>1149</v>
      </c>
      <c r="J114" s="116" t="s">
        <v>1483</v>
      </c>
    </row>
    <row r="115" spans="1:10">
      <c r="A115" s="116">
        <v>114</v>
      </c>
      <c r="B115" s="116" t="s">
        <v>772</v>
      </c>
      <c r="C115" s="116" t="s">
        <v>171</v>
      </c>
      <c r="D115" s="116" t="s">
        <v>1171</v>
      </c>
      <c r="E115" s="116" t="s">
        <v>1172</v>
      </c>
      <c r="F115" s="116" t="s">
        <v>783</v>
      </c>
      <c r="G115" s="116" t="s">
        <v>1173</v>
      </c>
      <c r="J115" s="116" t="s">
        <v>1483</v>
      </c>
    </row>
    <row r="116" spans="1:10">
      <c r="A116" s="116">
        <v>115</v>
      </c>
      <c r="B116" s="116" t="s">
        <v>772</v>
      </c>
      <c r="C116" s="116" t="s">
        <v>171</v>
      </c>
      <c r="D116" s="116" t="s">
        <v>1174</v>
      </c>
      <c r="E116" s="116" t="s">
        <v>1175</v>
      </c>
      <c r="F116" s="116" t="s">
        <v>783</v>
      </c>
      <c r="G116" s="116" t="s">
        <v>938</v>
      </c>
      <c r="J116" s="116" t="s">
        <v>1483</v>
      </c>
    </row>
    <row r="117" spans="1:10">
      <c r="A117" s="116">
        <v>116</v>
      </c>
      <c r="B117" s="116" t="s">
        <v>772</v>
      </c>
      <c r="C117" s="116" t="s">
        <v>171</v>
      </c>
      <c r="D117" s="116" t="s">
        <v>1176</v>
      </c>
      <c r="E117" s="116" t="s">
        <v>1177</v>
      </c>
      <c r="F117" s="116" t="s">
        <v>1178</v>
      </c>
      <c r="G117" s="116" t="s">
        <v>1179</v>
      </c>
      <c r="J117" s="116" t="s">
        <v>1483</v>
      </c>
    </row>
    <row r="118" spans="1:10">
      <c r="A118" s="116">
        <v>117</v>
      </c>
      <c r="B118" s="116" t="s">
        <v>772</v>
      </c>
      <c r="C118" s="116" t="s">
        <v>171</v>
      </c>
      <c r="D118" s="116" t="s">
        <v>1180</v>
      </c>
      <c r="E118" s="116" t="s">
        <v>1177</v>
      </c>
      <c r="F118" s="116" t="s">
        <v>1178</v>
      </c>
      <c r="G118" s="116" t="s">
        <v>1181</v>
      </c>
      <c r="H118" s="116" t="s">
        <v>1182</v>
      </c>
      <c r="J118" s="116" t="s">
        <v>1483</v>
      </c>
    </row>
    <row r="119" spans="1:10">
      <c r="A119" s="116">
        <v>118</v>
      </c>
      <c r="B119" s="116" t="s">
        <v>772</v>
      </c>
      <c r="C119" s="116" t="s">
        <v>171</v>
      </c>
      <c r="D119" s="116" t="s">
        <v>1183</v>
      </c>
      <c r="E119" s="116" t="s">
        <v>1184</v>
      </c>
      <c r="F119" s="116" t="s">
        <v>1185</v>
      </c>
      <c r="G119" s="116" t="s">
        <v>828</v>
      </c>
      <c r="J119" s="116" t="s">
        <v>1483</v>
      </c>
    </row>
    <row r="120" spans="1:10">
      <c r="A120" s="116">
        <v>119</v>
      </c>
      <c r="B120" s="116" t="s">
        <v>772</v>
      </c>
      <c r="C120" s="116" t="s">
        <v>171</v>
      </c>
      <c r="D120" s="116" t="s">
        <v>1186</v>
      </c>
      <c r="E120" s="116" t="s">
        <v>1187</v>
      </c>
      <c r="F120" s="116" t="s">
        <v>1188</v>
      </c>
      <c r="G120" s="116" t="s">
        <v>832</v>
      </c>
      <c r="J120" s="116" t="s">
        <v>1483</v>
      </c>
    </row>
    <row r="121" spans="1:10">
      <c r="A121" s="116">
        <v>120</v>
      </c>
      <c r="B121" s="116" t="s">
        <v>772</v>
      </c>
      <c r="C121" s="116" t="s">
        <v>171</v>
      </c>
      <c r="D121" s="116" t="s">
        <v>1189</v>
      </c>
      <c r="E121" s="116" t="s">
        <v>1190</v>
      </c>
      <c r="F121" s="116" t="s">
        <v>1191</v>
      </c>
      <c r="G121" s="116" t="s">
        <v>962</v>
      </c>
      <c r="H121" s="116" t="s">
        <v>1192</v>
      </c>
      <c r="J121" s="116" t="s">
        <v>1483</v>
      </c>
    </row>
    <row r="122" spans="1:10">
      <c r="A122" s="116">
        <v>121</v>
      </c>
      <c r="B122" s="116" t="s">
        <v>772</v>
      </c>
      <c r="C122" s="116" t="s">
        <v>171</v>
      </c>
      <c r="D122" s="116" t="s">
        <v>1193</v>
      </c>
      <c r="E122" s="116" t="s">
        <v>1194</v>
      </c>
      <c r="F122" s="116" t="s">
        <v>1195</v>
      </c>
      <c r="G122" s="116" t="s">
        <v>844</v>
      </c>
      <c r="J122" s="116" t="s">
        <v>1483</v>
      </c>
    </row>
    <row r="123" spans="1:10">
      <c r="A123" s="116">
        <v>122</v>
      </c>
      <c r="B123" s="116" t="s">
        <v>772</v>
      </c>
      <c r="C123" s="116" t="s">
        <v>171</v>
      </c>
      <c r="D123" s="116" t="s">
        <v>1196</v>
      </c>
      <c r="E123" s="116" t="s">
        <v>1197</v>
      </c>
      <c r="F123" s="116" t="s">
        <v>1198</v>
      </c>
      <c r="G123" s="116" t="s">
        <v>942</v>
      </c>
      <c r="J123" s="116" t="s">
        <v>1483</v>
      </c>
    </row>
    <row r="124" spans="1:10">
      <c r="A124" s="116">
        <v>123</v>
      </c>
      <c r="B124" s="116" t="s">
        <v>772</v>
      </c>
      <c r="C124" s="116" t="s">
        <v>171</v>
      </c>
      <c r="D124" s="116" t="s">
        <v>1199</v>
      </c>
      <c r="E124" s="116" t="s">
        <v>1200</v>
      </c>
      <c r="F124" s="116" t="s">
        <v>1201</v>
      </c>
      <c r="G124" s="116" t="s">
        <v>828</v>
      </c>
      <c r="J124" s="116" t="s">
        <v>1483</v>
      </c>
    </row>
    <row r="125" spans="1:10">
      <c r="A125" s="116">
        <v>124</v>
      </c>
      <c r="B125" s="116" t="s">
        <v>772</v>
      </c>
      <c r="C125" s="116" t="s">
        <v>171</v>
      </c>
      <c r="D125" s="116" t="s">
        <v>1202</v>
      </c>
      <c r="E125" s="116" t="s">
        <v>1203</v>
      </c>
      <c r="F125" s="116" t="s">
        <v>1204</v>
      </c>
      <c r="G125" s="116" t="s">
        <v>938</v>
      </c>
      <c r="J125" s="116" t="s">
        <v>1483</v>
      </c>
    </row>
    <row r="126" spans="1:10">
      <c r="A126" s="116">
        <v>125</v>
      </c>
      <c r="B126" s="116" t="s">
        <v>772</v>
      </c>
      <c r="C126" s="116" t="s">
        <v>171</v>
      </c>
      <c r="D126" s="116" t="s">
        <v>1205</v>
      </c>
      <c r="E126" s="116" t="s">
        <v>1203</v>
      </c>
      <c r="F126" s="116" t="s">
        <v>1204</v>
      </c>
      <c r="G126" s="116" t="s">
        <v>837</v>
      </c>
      <c r="J126" s="116" t="s">
        <v>1483</v>
      </c>
    </row>
    <row r="127" spans="1:10">
      <c r="A127" s="116">
        <v>126</v>
      </c>
      <c r="B127" s="116" t="s">
        <v>772</v>
      </c>
      <c r="C127" s="116" t="s">
        <v>171</v>
      </c>
      <c r="D127" s="116" t="s">
        <v>1206</v>
      </c>
      <c r="E127" s="116" t="s">
        <v>1207</v>
      </c>
      <c r="F127" s="116" t="s">
        <v>1208</v>
      </c>
      <c r="G127" s="116" t="s">
        <v>942</v>
      </c>
      <c r="J127" s="116" t="s">
        <v>1483</v>
      </c>
    </row>
    <row r="128" spans="1:10">
      <c r="A128" s="116">
        <v>127</v>
      </c>
      <c r="B128" s="116" t="s">
        <v>772</v>
      </c>
      <c r="C128" s="116" t="s">
        <v>171</v>
      </c>
      <c r="D128" s="116" t="s">
        <v>1209</v>
      </c>
      <c r="E128" s="116" t="s">
        <v>1210</v>
      </c>
      <c r="F128" s="116" t="s">
        <v>1211</v>
      </c>
      <c r="G128" s="116" t="s">
        <v>808</v>
      </c>
      <c r="J128" s="116" t="s">
        <v>1483</v>
      </c>
    </row>
    <row r="129" spans="1:10">
      <c r="A129" s="116">
        <v>128</v>
      </c>
      <c r="B129" s="116" t="s">
        <v>772</v>
      </c>
      <c r="C129" s="116" t="s">
        <v>171</v>
      </c>
      <c r="D129" s="116" t="s">
        <v>1212</v>
      </c>
      <c r="E129" s="116" t="s">
        <v>1213</v>
      </c>
      <c r="F129" s="116" t="s">
        <v>1214</v>
      </c>
      <c r="G129" s="116" t="s">
        <v>880</v>
      </c>
      <c r="J129" s="116" t="s">
        <v>1483</v>
      </c>
    </row>
    <row r="130" spans="1:10">
      <c r="A130" s="116">
        <v>129</v>
      </c>
      <c r="B130" s="116" t="s">
        <v>772</v>
      </c>
      <c r="C130" s="116" t="s">
        <v>171</v>
      </c>
      <c r="D130" s="116" t="s">
        <v>1215</v>
      </c>
      <c r="E130" s="116" t="s">
        <v>1216</v>
      </c>
      <c r="F130" s="116" t="s">
        <v>1217</v>
      </c>
      <c r="G130" s="116" t="s">
        <v>780</v>
      </c>
      <c r="H130" s="116" t="s">
        <v>1218</v>
      </c>
      <c r="J130" s="116" t="s">
        <v>1483</v>
      </c>
    </row>
    <row r="131" spans="1:10">
      <c r="A131" s="116">
        <v>130</v>
      </c>
      <c r="B131" s="116" t="s">
        <v>772</v>
      </c>
      <c r="C131" s="116" t="s">
        <v>171</v>
      </c>
      <c r="D131" s="116" t="s">
        <v>1219</v>
      </c>
      <c r="E131" s="116" t="s">
        <v>1220</v>
      </c>
      <c r="F131" s="116" t="s">
        <v>1221</v>
      </c>
      <c r="G131" s="116" t="s">
        <v>860</v>
      </c>
      <c r="J131" s="116" t="s">
        <v>1483</v>
      </c>
    </row>
    <row r="132" spans="1:10">
      <c r="A132" s="116">
        <v>131</v>
      </c>
      <c r="B132" s="116" t="s">
        <v>772</v>
      </c>
      <c r="C132" s="116" t="s">
        <v>171</v>
      </c>
      <c r="D132" s="116" t="s">
        <v>1222</v>
      </c>
      <c r="E132" s="116" t="s">
        <v>1223</v>
      </c>
      <c r="F132" s="116" t="s">
        <v>1224</v>
      </c>
      <c r="G132" s="116" t="s">
        <v>852</v>
      </c>
      <c r="H132" s="116" t="s">
        <v>1225</v>
      </c>
      <c r="J132" s="116" t="s">
        <v>1483</v>
      </c>
    </row>
    <row r="133" spans="1:10">
      <c r="A133" s="116">
        <v>132</v>
      </c>
      <c r="B133" s="116" t="s">
        <v>772</v>
      </c>
      <c r="C133" s="116" t="s">
        <v>171</v>
      </c>
      <c r="D133" s="116" t="s">
        <v>1226</v>
      </c>
      <c r="E133" s="116" t="s">
        <v>1227</v>
      </c>
      <c r="F133" s="116" t="s">
        <v>1228</v>
      </c>
      <c r="G133" s="116" t="s">
        <v>1038</v>
      </c>
      <c r="J133" s="116" t="s">
        <v>1483</v>
      </c>
    </row>
    <row r="134" spans="1:10">
      <c r="A134" s="116">
        <v>133</v>
      </c>
      <c r="B134" s="116" t="s">
        <v>772</v>
      </c>
      <c r="C134" s="116" t="s">
        <v>171</v>
      </c>
      <c r="D134" s="116" t="s">
        <v>1229</v>
      </c>
      <c r="E134" s="116" t="s">
        <v>1230</v>
      </c>
      <c r="F134" s="116" t="s">
        <v>1231</v>
      </c>
      <c r="G134" s="116" t="s">
        <v>788</v>
      </c>
      <c r="I134" s="116" t="s">
        <v>1232</v>
      </c>
      <c r="J134" s="116" t="s">
        <v>1483</v>
      </c>
    </row>
    <row r="135" spans="1:10">
      <c r="A135" s="116">
        <v>134</v>
      </c>
      <c r="B135" s="116" t="s">
        <v>772</v>
      </c>
      <c r="C135" s="116" t="s">
        <v>171</v>
      </c>
      <c r="D135" s="116" t="s">
        <v>1233</v>
      </c>
      <c r="E135" s="116" t="s">
        <v>1234</v>
      </c>
      <c r="F135" s="116" t="s">
        <v>1235</v>
      </c>
      <c r="G135" s="116" t="s">
        <v>1038</v>
      </c>
      <c r="J135" s="116" t="s">
        <v>1483</v>
      </c>
    </row>
    <row r="136" spans="1:10">
      <c r="A136" s="116">
        <v>135</v>
      </c>
      <c r="B136" s="116" t="s">
        <v>772</v>
      </c>
      <c r="C136" s="116" t="s">
        <v>171</v>
      </c>
      <c r="D136" s="116" t="s">
        <v>1236</v>
      </c>
      <c r="E136" s="116" t="s">
        <v>1237</v>
      </c>
      <c r="F136" s="116" t="s">
        <v>1238</v>
      </c>
      <c r="G136" s="116" t="s">
        <v>808</v>
      </c>
      <c r="H136" s="116" t="s">
        <v>1239</v>
      </c>
      <c r="J136" s="116" t="s">
        <v>1483</v>
      </c>
    </row>
    <row r="137" spans="1:10">
      <c r="A137" s="116">
        <v>136</v>
      </c>
      <c r="B137" s="116" t="s">
        <v>772</v>
      </c>
      <c r="C137" s="116" t="s">
        <v>171</v>
      </c>
      <c r="D137" s="116" t="s">
        <v>1240</v>
      </c>
      <c r="E137" s="116" t="s">
        <v>1241</v>
      </c>
      <c r="F137" s="116" t="s">
        <v>1242</v>
      </c>
      <c r="G137" s="116" t="s">
        <v>993</v>
      </c>
      <c r="J137" s="116" t="s">
        <v>1483</v>
      </c>
    </row>
    <row r="138" spans="1:10">
      <c r="A138" s="116">
        <v>137</v>
      </c>
      <c r="B138" s="116" t="s">
        <v>772</v>
      </c>
      <c r="C138" s="116" t="s">
        <v>171</v>
      </c>
      <c r="D138" s="116" t="s">
        <v>1243</v>
      </c>
      <c r="E138" s="116" t="s">
        <v>1244</v>
      </c>
      <c r="F138" s="116" t="s">
        <v>1245</v>
      </c>
      <c r="G138" s="116" t="s">
        <v>933</v>
      </c>
      <c r="J138" s="116" t="s">
        <v>1483</v>
      </c>
    </row>
    <row r="139" spans="1:10">
      <c r="A139" s="116">
        <v>138</v>
      </c>
      <c r="B139" s="116" t="s">
        <v>772</v>
      </c>
      <c r="C139" s="116" t="s">
        <v>171</v>
      </c>
      <c r="D139" s="116" t="s">
        <v>1246</v>
      </c>
      <c r="E139" s="116" t="s">
        <v>1247</v>
      </c>
      <c r="F139" s="116" t="s">
        <v>1248</v>
      </c>
      <c r="G139" s="116" t="s">
        <v>808</v>
      </c>
      <c r="J139" s="116" t="s">
        <v>1483</v>
      </c>
    </row>
    <row r="140" spans="1:10">
      <c r="A140" s="116">
        <v>139</v>
      </c>
      <c r="B140" s="116" t="s">
        <v>772</v>
      </c>
      <c r="C140" s="116" t="s">
        <v>171</v>
      </c>
      <c r="D140" s="116" t="s">
        <v>1249</v>
      </c>
      <c r="E140" s="116" t="s">
        <v>1250</v>
      </c>
      <c r="F140" s="116" t="s">
        <v>1251</v>
      </c>
      <c r="G140" s="116" t="s">
        <v>808</v>
      </c>
      <c r="J140" s="116" t="s">
        <v>1483</v>
      </c>
    </row>
    <row r="141" spans="1:10">
      <c r="A141" s="116">
        <v>140</v>
      </c>
      <c r="B141" s="116" t="s">
        <v>772</v>
      </c>
      <c r="C141" s="116" t="s">
        <v>171</v>
      </c>
      <c r="D141" s="116" t="s">
        <v>1252</v>
      </c>
      <c r="E141" s="116" t="s">
        <v>1253</v>
      </c>
      <c r="F141" s="116" t="s">
        <v>1254</v>
      </c>
      <c r="G141" s="116" t="s">
        <v>880</v>
      </c>
      <c r="I141" s="116" t="s">
        <v>1255</v>
      </c>
      <c r="J141" s="116" t="s">
        <v>1483</v>
      </c>
    </row>
    <row r="142" spans="1:10">
      <c r="A142" s="116">
        <v>141</v>
      </c>
      <c r="B142" s="116" t="s">
        <v>772</v>
      </c>
      <c r="C142" s="116" t="s">
        <v>171</v>
      </c>
      <c r="D142" s="116" t="s">
        <v>1256</v>
      </c>
      <c r="E142" s="116" t="s">
        <v>1257</v>
      </c>
      <c r="F142" s="116" t="s">
        <v>1258</v>
      </c>
      <c r="G142" s="116" t="s">
        <v>993</v>
      </c>
      <c r="J142" s="116" t="s">
        <v>1483</v>
      </c>
    </row>
    <row r="143" spans="1:10">
      <c r="A143" s="116">
        <v>142</v>
      </c>
      <c r="B143" s="116" t="s">
        <v>772</v>
      </c>
      <c r="C143" s="116" t="s">
        <v>171</v>
      </c>
      <c r="D143" s="116" t="s">
        <v>1259</v>
      </c>
      <c r="E143" s="116" t="s">
        <v>1260</v>
      </c>
      <c r="F143" s="116" t="s">
        <v>1261</v>
      </c>
      <c r="G143" s="116" t="s">
        <v>1038</v>
      </c>
      <c r="J143" s="116" t="s">
        <v>1483</v>
      </c>
    </row>
    <row r="144" spans="1:10">
      <c r="A144" s="116">
        <v>143</v>
      </c>
      <c r="B144" s="116" t="s">
        <v>772</v>
      </c>
      <c r="C144" s="116" t="s">
        <v>171</v>
      </c>
      <c r="D144" s="116" t="s">
        <v>1262</v>
      </c>
      <c r="E144" s="116" t="s">
        <v>1263</v>
      </c>
      <c r="F144" s="116" t="s">
        <v>1264</v>
      </c>
      <c r="G144" s="116" t="s">
        <v>1038</v>
      </c>
      <c r="J144" s="116" t="s">
        <v>1483</v>
      </c>
    </row>
    <row r="145" spans="1:10">
      <c r="A145" s="116">
        <v>144</v>
      </c>
      <c r="B145" s="116" t="s">
        <v>772</v>
      </c>
      <c r="C145" s="116" t="s">
        <v>171</v>
      </c>
      <c r="D145" s="116" t="s">
        <v>1265</v>
      </c>
      <c r="E145" s="116" t="s">
        <v>1266</v>
      </c>
      <c r="F145" s="116" t="s">
        <v>1267</v>
      </c>
      <c r="G145" s="116" t="s">
        <v>780</v>
      </c>
      <c r="J145" s="116" t="s">
        <v>1483</v>
      </c>
    </row>
    <row r="146" spans="1:10">
      <c r="A146" s="116">
        <v>145</v>
      </c>
      <c r="B146" s="116" t="s">
        <v>772</v>
      </c>
      <c r="C146" s="116" t="s">
        <v>171</v>
      </c>
      <c r="D146" s="116" t="s">
        <v>1268</v>
      </c>
      <c r="E146" s="116" t="s">
        <v>1269</v>
      </c>
      <c r="F146" s="116" t="s">
        <v>1270</v>
      </c>
      <c r="G146" s="116" t="s">
        <v>808</v>
      </c>
      <c r="J146" s="116" t="s">
        <v>1483</v>
      </c>
    </row>
    <row r="147" spans="1:10">
      <c r="A147" s="116">
        <v>146</v>
      </c>
      <c r="B147" s="116" t="s">
        <v>772</v>
      </c>
      <c r="C147" s="116" t="s">
        <v>171</v>
      </c>
      <c r="D147" s="116" t="s">
        <v>1271</v>
      </c>
      <c r="E147" s="116" t="s">
        <v>1272</v>
      </c>
      <c r="F147" s="116" t="s">
        <v>1273</v>
      </c>
      <c r="G147" s="116" t="s">
        <v>880</v>
      </c>
      <c r="H147" s="116" t="s">
        <v>1274</v>
      </c>
      <c r="J147" s="116" t="s">
        <v>1483</v>
      </c>
    </row>
    <row r="148" spans="1:10">
      <c r="A148" s="116">
        <v>147</v>
      </c>
      <c r="B148" s="116" t="s">
        <v>772</v>
      </c>
      <c r="C148" s="116" t="s">
        <v>171</v>
      </c>
      <c r="D148" s="116" t="s">
        <v>1275</v>
      </c>
      <c r="E148" s="116" t="s">
        <v>1276</v>
      </c>
      <c r="F148" s="116" t="s">
        <v>1277</v>
      </c>
      <c r="G148" s="116" t="s">
        <v>808</v>
      </c>
      <c r="J148" s="116" t="s">
        <v>1483</v>
      </c>
    </row>
    <row r="149" spans="1:10">
      <c r="A149" s="116">
        <v>148</v>
      </c>
      <c r="B149" s="116" t="s">
        <v>772</v>
      </c>
      <c r="C149" s="116" t="s">
        <v>171</v>
      </c>
      <c r="D149" s="116" t="s">
        <v>1278</v>
      </c>
      <c r="E149" s="116" t="s">
        <v>1279</v>
      </c>
      <c r="F149" s="116" t="s">
        <v>1280</v>
      </c>
      <c r="G149" s="116" t="s">
        <v>864</v>
      </c>
      <c r="J149" s="116" t="s">
        <v>1483</v>
      </c>
    </row>
    <row r="150" spans="1:10">
      <c r="A150" s="116">
        <v>149</v>
      </c>
      <c r="B150" s="116" t="s">
        <v>772</v>
      </c>
      <c r="C150" s="116" t="s">
        <v>171</v>
      </c>
      <c r="D150" s="116" t="s">
        <v>1281</v>
      </c>
      <c r="E150" s="116" t="s">
        <v>1282</v>
      </c>
      <c r="F150" s="116" t="s">
        <v>1283</v>
      </c>
      <c r="G150" s="116" t="s">
        <v>852</v>
      </c>
      <c r="J150" s="116" t="s">
        <v>1483</v>
      </c>
    </row>
    <row r="151" spans="1:10">
      <c r="A151" s="116">
        <v>150</v>
      </c>
      <c r="B151" s="116" t="s">
        <v>772</v>
      </c>
      <c r="C151" s="116" t="s">
        <v>171</v>
      </c>
      <c r="D151" s="116" t="s">
        <v>1284</v>
      </c>
      <c r="E151" s="116" t="s">
        <v>1285</v>
      </c>
      <c r="F151" s="116" t="s">
        <v>1286</v>
      </c>
      <c r="G151" s="116" t="s">
        <v>1287</v>
      </c>
      <c r="H151" s="116" t="s">
        <v>1288</v>
      </c>
      <c r="J151" s="116" t="s">
        <v>1483</v>
      </c>
    </row>
    <row r="152" spans="1:10">
      <c r="A152" s="116">
        <v>151</v>
      </c>
      <c r="B152" s="116" t="s">
        <v>772</v>
      </c>
      <c r="C152" s="116" t="s">
        <v>171</v>
      </c>
      <c r="D152" s="116" t="s">
        <v>1289</v>
      </c>
      <c r="E152" s="116" t="s">
        <v>1290</v>
      </c>
      <c r="F152" s="116" t="s">
        <v>1291</v>
      </c>
      <c r="G152" s="116" t="s">
        <v>860</v>
      </c>
      <c r="H152" s="116" t="s">
        <v>1292</v>
      </c>
      <c r="J152" s="116" t="s">
        <v>1483</v>
      </c>
    </row>
    <row r="153" spans="1:10">
      <c r="A153" s="116">
        <v>152</v>
      </c>
      <c r="B153" s="116" t="s">
        <v>772</v>
      </c>
      <c r="C153" s="116" t="s">
        <v>171</v>
      </c>
      <c r="D153" s="116" t="s">
        <v>1293</v>
      </c>
      <c r="E153" s="116" t="s">
        <v>1294</v>
      </c>
      <c r="F153" s="116" t="s">
        <v>1295</v>
      </c>
      <c r="G153" s="116" t="s">
        <v>1038</v>
      </c>
      <c r="J153" s="116" t="s">
        <v>1483</v>
      </c>
    </row>
    <row r="154" spans="1:10">
      <c r="A154" s="116">
        <v>153</v>
      </c>
      <c r="B154" s="116" t="s">
        <v>772</v>
      </c>
      <c r="C154" s="116" t="s">
        <v>171</v>
      </c>
      <c r="D154" s="116" t="s">
        <v>1296</v>
      </c>
      <c r="E154" s="116" t="s">
        <v>1297</v>
      </c>
      <c r="F154" s="116" t="s">
        <v>1298</v>
      </c>
      <c r="G154" s="116" t="s">
        <v>860</v>
      </c>
      <c r="I154" s="116" t="s">
        <v>1299</v>
      </c>
      <c r="J154" s="116" t="s">
        <v>1483</v>
      </c>
    </row>
    <row r="155" spans="1:10">
      <c r="A155" s="116">
        <v>154</v>
      </c>
      <c r="B155" s="116" t="s">
        <v>772</v>
      </c>
      <c r="C155" s="116" t="s">
        <v>171</v>
      </c>
      <c r="D155" s="116" t="s">
        <v>1300</v>
      </c>
      <c r="E155" s="116" t="s">
        <v>1301</v>
      </c>
      <c r="F155" s="116" t="s">
        <v>1302</v>
      </c>
      <c r="G155" s="116" t="s">
        <v>1303</v>
      </c>
      <c r="H155" s="116" t="s">
        <v>1304</v>
      </c>
      <c r="J155" s="116" t="s">
        <v>1483</v>
      </c>
    </row>
    <row r="156" spans="1:10">
      <c r="A156" s="116">
        <v>155</v>
      </c>
      <c r="B156" s="116" t="s">
        <v>772</v>
      </c>
      <c r="C156" s="116" t="s">
        <v>171</v>
      </c>
      <c r="D156" s="116" t="s">
        <v>1305</v>
      </c>
      <c r="E156" s="116" t="s">
        <v>1306</v>
      </c>
      <c r="F156" s="116" t="s">
        <v>1307</v>
      </c>
      <c r="G156" s="116" t="s">
        <v>844</v>
      </c>
      <c r="J156" s="116" t="s">
        <v>1483</v>
      </c>
    </row>
    <row r="157" spans="1:10">
      <c r="A157" s="116">
        <v>156</v>
      </c>
      <c r="B157" s="116" t="s">
        <v>772</v>
      </c>
      <c r="C157" s="116" t="s">
        <v>171</v>
      </c>
      <c r="D157" s="116" t="s">
        <v>1308</v>
      </c>
      <c r="E157" s="116" t="s">
        <v>1309</v>
      </c>
      <c r="F157" s="116" t="s">
        <v>1310</v>
      </c>
      <c r="G157" s="116" t="s">
        <v>808</v>
      </c>
      <c r="J157" s="116" t="s">
        <v>1483</v>
      </c>
    </row>
    <row r="158" spans="1:10">
      <c r="A158" s="116">
        <v>157</v>
      </c>
      <c r="B158" s="116" t="s">
        <v>772</v>
      </c>
      <c r="C158" s="116" t="s">
        <v>171</v>
      </c>
      <c r="D158" s="116" t="s">
        <v>1311</v>
      </c>
      <c r="E158" s="116" t="s">
        <v>1312</v>
      </c>
      <c r="F158" s="116" t="s">
        <v>1313</v>
      </c>
      <c r="G158" s="116" t="s">
        <v>856</v>
      </c>
      <c r="I158" s="116" t="s">
        <v>1058</v>
      </c>
      <c r="J158" s="116" t="s">
        <v>1483</v>
      </c>
    </row>
    <row r="159" spans="1:10">
      <c r="A159" s="116">
        <v>158</v>
      </c>
      <c r="B159" s="116" t="s">
        <v>772</v>
      </c>
      <c r="C159" s="116" t="s">
        <v>171</v>
      </c>
      <c r="D159" s="116" t="s">
        <v>1314</v>
      </c>
      <c r="E159" s="116" t="s">
        <v>1315</v>
      </c>
      <c r="F159" s="116" t="s">
        <v>1316</v>
      </c>
      <c r="G159" s="116" t="s">
        <v>780</v>
      </c>
      <c r="J159" s="116" t="s">
        <v>1483</v>
      </c>
    </row>
    <row r="160" spans="1:10">
      <c r="A160" s="116">
        <v>159</v>
      </c>
      <c r="B160" s="116" t="s">
        <v>772</v>
      </c>
      <c r="C160" s="116" t="s">
        <v>171</v>
      </c>
      <c r="D160" s="116" t="s">
        <v>1317</v>
      </c>
      <c r="E160" s="116" t="s">
        <v>1318</v>
      </c>
      <c r="F160" s="116" t="s">
        <v>1319</v>
      </c>
      <c r="G160" s="116" t="s">
        <v>780</v>
      </c>
      <c r="J160" s="116" t="s">
        <v>1483</v>
      </c>
    </row>
    <row r="161" spans="1:10">
      <c r="A161" s="116">
        <v>160</v>
      </c>
      <c r="B161" s="116" t="s">
        <v>772</v>
      </c>
      <c r="C161" s="116" t="s">
        <v>171</v>
      </c>
      <c r="D161" s="116" t="s">
        <v>1320</v>
      </c>
      <c r="E161" s="116" t="s">
        <v>1321</v>
      </c>
      <c r="F161" s="116" t="s">
        <v>1322</v>
      </c>
      <c r="G161" s="116" t="s">
        <v>844</v>
      </c>
      <c r="J161" s="116" t="s">
        <v>1483</v>
      </c>
    </row>
    <row r="162" spans="1:10">
      <c r="A162" s="116">
        <v>161</v>
      </c>
      <c r="B162" s="116" t="s">
        <v>772</v>
      </c>
      <c r="C162" s="116" t="s">
        <v>171</v>
      </c>
      <c r="D162" s="116" t="s">
        <v>1323</v>
      </c>
      <c r="E162" s="116" t="s">
        <v>1324</v>
      </c>
      <c r="F162" s="116" t="s">
        <v>1325</v>
      </c>
      <c r="G162" s="116" t="s">
        <v>1326</v>
      </c>
      <c r="H162" s="116" t="s">
        <v>1327</v>
      </c>
      <c r="J162" s="116" t="s">
        <v>1483</v>
      </c>
    </row>
    <row r="163" spans="1:10">
      <c r="A163" s="116">
        <v>162</v>
      </c>
      <c r="B163" s="116" t="s">
        <v>772</v>
      </c>
      <c r="C163" s="116" t="s">
        <v>171</v>
      </c>
      <c r="D163" s="116" t="s">
        <v>1328</v>
      </c>
      <c r="E163" s="116" t="s">
        <v>1329</v>
      </c>
      <c r="F163" s="116" t="s">
        <v>811</v>
      </c>
      <c r="G163" s="116" t="s">
        <v>1330</v>
      </c>
      <c r="J163" s="116" t="s">
        <v>1483</v>
      </c>
    </row>
    <row r="164" spans="1:10">
      <c r="A164" s="116">
        <v>163</v>
      </c>
      <c r="B164" s="116" t="s">
        <v>772</v>
      </c>
      <c r="C164" s="116" t="s">
        <v>171</v>
      </c>
      <c r="D164" s="116" t="s">
        <v>1331</v>
      </c>
      <c r="E164" s="116" t="s">
        <v>1332</v>
      </c>
      <c r="F164" s="116" t="s">
        <v>1333</v>
      </c>
      <c r="G164" s="116" t="s">
        <v>844</v>
      </c>
      <c r="J164" s="116" t="s">
        <v>1483</v>
      </c>
    </row>
    <row r="165" spans="1:10">
      <c r="A165" s="116">
        <v>164</v>
      </c>
      <c r="B165" s="116" t="s">
        <v>772</v>
      </c>
      <c r="C165" s="116" t="s">
        <v>171</v>
      </c>
      <c r="D165" s="116" t="s">
        <v>1334</v>
      </c>
      <c r="E165" s="116" t="s">
        <v>1335</v>
      </c>
      <c r="F165" s="116" t="s">
        <v>1336</v>
      </c>
      <c r="G165" s="116" t="s">
        <v>844</v>
      </c>
      <c r="J165" s="116" t="s">
        <v>1483</v>
      </c>
    </row>
    <row r="166" spans="1:10">
      <c r="A166" s="116">
        <v>165</v>
      </c>
      <c r="B166" s="116" t="s">
        <v>772</v>
      </c>
      <c r="C166" s="116" t="s">
        <v>171</v>
      </c>
      <c r="D166" s="116" t="s">
        <v>1337</v>
      </c>
      <c r="E166" s="116" t="s">
        <v>1338</v>
      </c>
      <c r="F166" s="116" t="s">
        <v>1339</v>
      </c>
      <c r="G166" s="116" t="s">
        <v>962</v>
      </c>
      <c r="J166" s="116" t="s">
        <v>1483</v>
      </c>
    </row>
    <row r="167" spans="1:10">
      <c r="A167" s="116">
        <v>166</v>
      </c>
      <c r="B167" s="116" t="s">
        <v>772</v>
      </c>
      <c r="C167" s="116" t="s">
        <v>171</v>
      </c>
      <c r="D167" s="116" t="s">
        <v>1340</v>
      </c>
      <c r="E167" s="116" t="s">
        <v>1341</v>
      </c>
      <c r="F167" s="116" t="s">
        <v>1342</v>
      </c>
      <c r="G167" s="116" t="s">
        <v>844</v>
      </c>
      <c r="J167" s="116" t="s">
        <v>1483</v>
      </c>
    </row>
    <row r="168" spans="1:10">
      <c r="A168" s="116">
        <v>167</v>
      </c>
      <c r="B168" s="116" t="s">
        <v>772</v>
      </c>
      <c r="C168" s="116" t="s">
        <v>171</v>
      </c>
      <c r="D168" s="116" t="s">
        <v>1343</v>
      </c>
      <c r="E168" s="116" t="s">
        <v>1344</v>
      </c>
      <c r="F168" s="116" t="s">
        <v>1345</v>
      </c>
      <c r="G168" s="116" t="s">
        <v>844</v>
      </c>
      <c r="J168" s="116" t="s">
        <v>1483</v>
      </c>
    </row>
    <row r="169" spans="1:10">
      <c r="A169" s="116">
        <v>168</v>
      </c>
      <c r="B169" s="116" t="s">
        <v>772</v>
      </c>
      <c r="C169" s="116" t="s">
        <v>171</v>
      </c>
      <c r="D169" s="116" t="s">
        <v>1346</v>
      </c>
      <c r="E169" s="116" t="s">
        <v>1347</v>
      </c>
      <c r="F169" s="116" t="s">
        <v>1348</v>
      </c>
      <c r="G169" s="116" t="s">
        <v>1149</v>
      </c>
      <c r="J169" s="116" t="s">
        <v>1483</v>
      </c>
    </row>
    <row r="170" spans="1:10">
      <c r="A170" s="116">
        <v>169</v>
      </c>
      <c r="B170" s="116" t="s">
        <v>772</v>
      </c>
      <c r="C170" s="116" t="s">
        <v>171</v>
      </c>
      <c r="D170" s="116" t="s">
        <v>1349</v>
      </c>
      <c r="E170" s="116" t="s">
        <v>1350</v>
      </c>
      <c r="F170" s="116" t="s">
        <v>1351</v>
      </c>
      <c r="G170" s="116" t="s">
        <v>880</v>
      </c>
      <c r="H170" s="116" t="s">
        <v>1299</v>
      </c>
      <c r="J170" s="116" t="s">
        <v>1483</v>
      </c>
    </row>
    <row r="171" spans="1:10">
      <c r="A171" s="116">
        <v>170</v>
      </c>
      <c r="B171" s="116" t="s">
        <v>772</v>
      </c>
      <c r="C171" s="116" t="s">
        <v>171</v>
      </c>
      <c r="D171" s="116" t="s">
        <v>1352</v>
      </c>
      <c r="E171" s="116" t="s">
        <v>1353</v>
      </c>
      <c r="F171" s="116" t="s">
        <v>1354</v>
      </c>
      <c r="G171" s="116" t="s">
        <v>880</v>
      </c>
      <c r="J171" s="116" t="s">
        <v>1483</v>
      </c>
    </row>
    <row r="172" spans="1:10">
      <c r="A172" s="116">
        <v>171</v>
      </c>
      <c r="B172" s="116" t="s">
        <v>772</v>
      </c>
      <c r="C172" s="116" t="s">
        <v>171</v>
      </c>
      <c r="D172" s="116" t="s">
        <v>1355</v>
      </c>
      <c r="E172" s="116" t="s">
        <v>1356</v>
      </c>
      <c r="F172" s="116" t="s">
        <v>1357</v>
      </c>
      <c r="G172" s="116" t="s">
        <v>880</v>
      </c>
      <c r="J172" s="116" t="s">
        <v>1483</v>
      </c>
    </row>
    <row r="173" spans="1:10">
      <c r="A173" s="116">
        <v>172</v>
      </c>
      <c r="B173" s="116" t="s">
        <v>772</v>
      </c>
      <c r="C173" s="116" t="s">
        <v>171</v>
      </c>
      <c r="D173" s="116" t="s">
        <v>1358</v>
      </c>
      <c r="E173" s="116" t="s">
        <v>1359</v>
      </c>
      <c r="F173" s="116" t="s">
        <v>1178</v>
      </c>
      <c r="G173" s="116" t="s">
        <v>1360</v>
      </c>
      <c r="J173" s="116" t="s">
        <v>1483</v>
      </c>
    </row>
    <row r="174" spans="1:10">
      <c r="A174" s="116">
        <v>173</v>
      </c>
      <c r="B174" s="116" t="s">
        <v>772</v>
      </c>
      <c r="C174" s="116" t="s">
        <v>171</v>
      </c>
      <c r="D174" s="116" t="s">
        <v>1361</v>
      </c>
      <c r="E174" s="116" t="s">
        <v>1362</v>
      </c>
      <c r="F174" s="116" t="s">
        <v>1363</v>
      </c>
      <c r="G174" s="116" t="s">
        <v>880</v>
      </c>
      <c r="J174" s="116" t="s">
        <v>1483</v>
      </c>
    </row>
    <row r="175" spans="1:10">
      <c r="A175" s="116">
        <v>174</v>
      </c>
      <c r="B175" s="116" t="s">
        <v>772</v>
      </c>
      <c r="C175" s="116" t="s">
        <v>171</v>
      </c>
      <c r="D175" s="116" t="s">
        <v>1364</v>
      </c>
      <c r="E175" s="116" t="s">
        <v>1365</v>
      </c>
      <c r="F175" s="116" t="s">
        <v>1366</v>
      </c>
      <c r="G175" s="116" t="s">
        <v>856</v>
      </c>
      <c r="J175" s="116" t="s">
        <v>1483</v>
      </c>
    </row>
    <row r="176" spans="1:10">
      <c r="A176" s="116">
        <v>175</v>
      </c>
      <c r="B176" s="116" t="s">
        <v>772</v>
      </c>
      <c r="C176" s="116" t="s">
        <v>171</v>
      </c>
      <c r="D176" s="116" t="s">
        <v>1367</v>
      </c>
      <c r="E176" s="116" t="s">
        <v>1368</v>
      </c>
      <c r="F176" s="116" t="s">
        <v>1369</v>
      </c>
      <c r="G176" s="116" t="s">
        <v>844</v>
      </c>
      <c r="H176" s="116" t="s">
        <v>1370</v>
      </c>
      <c r="J176" s="116" t="s">
        <v>1483</v>
      </c>
    </row>
    <row r="177" spans="1:10">
      <c r="A177" s="116">
        <v>176</v>
      </c>
      <c r="B177" s="116" t="s">
        <v>772</v>
      </c>
      <c r="C177" s="116" t="s">
        <v>171</v>
      </c>
      <c r="D177" s="116" t="s">
        <v>1371</v>
      </c>
      <c r="E177" s="116" t="s">
        <v>1372</v>
      </c>
      <c r="F177" s="116" t="s">
        <v>1373</v>
      </c>
      <c r="G177" s="116" t="s">
        <v>860</v>
      </c>
      <c r="J177" s="116" t="s">
        <v>1483</v>
      </c>
    </row>
    <row r="178" spans="1:10">
      <c r="A178" s="116">
        <v>177</v>
      </c>
      <c r="B178" s="116" t="s">
        <v>772</v>
      </c>
      <c r="C178" s="116" t="s">
        <v>171</v>
      </c>
      <c r="D178" s="116" t="s">
        <v>1374</v>
      </c>
      <c r="E178" s="116" t="s">
        <v>1375</v>
      </c>
      <c r="F178" s="116" t="s">
        <v>1376</v>
      </c>
      <c r="G178" s="116" t="s">
        <v>808</v>
      </c>
      <c r="J178" s="116" t="s">
        <v>1483</v>
      </c>
    </row>
    <row r="179" spans="1:10">
      <c r="A179" s="116">
        <v>178</v>
      </c>
      <c r="B179" s="116" t="s">
        <v>772</v>
      </c>
      <c r="C179" s="116" t="s">
        <v>171</v>
      </c>
      <c r="D179" s="116" t="s">
        <v>1377</v>
      </c>
      <c r="E179" s="116" t="s">
        <v>1378</v>
      </c>
      <c r="F179" s="116" t="s">
        <v>1379</v>
      </c>
      <c r="G179" s="116" t="s">
        <v>933</v>
      </c>
      <c r="J179" s="116" t="s">
        <v>1483</v>
      </c>
    </row>
    <row r="180" spans="1:10">
      <c r="A180" s="116">
        <v>179</v>
      </c>
      <c r="B180" s="116" t="s">
        <v>772</v>
      </c>
      <c r="C180" s="116" t="s">
        <v>171</v>
      </c>
      <c r="D180" s="116" t="s">
        <v>1380</v>
      </c>
      <c r="E180" s="116" t="s">
        <v>1381</v>
      </c>
      <c r="F180" s="116" t="s">
        <v>1382</v>
      </c>
      <c r="G180" s="116" t="s">
        <v>880</v>
      </c>
      <c r="J180" s="116" t="s">
        <v>1483</v>
      </c>
    </row>
    <row r="181" spans="1:10">
      <c r="A181" s="116">
        <v>180</v>
      </c>
      <c r="B181" s="116" t="s">
        <v>772</v>
      </c>
      <c r="C181" s="116" t="s">
        <v>171</v>
      </c>
      <c r="D181" s="116" t="s">
        <v>1383</v>
      </c>
      <c r="E181" s="116" t="s">
        <v>1384</v>
      </c>
      <c r="F181" s="116" t="s">
        <v>1385</v>
      </c>
      <c r="G181" s="116" t="s">
        <v>788</v>
      </c>
      <c r="J181" s="116" t="s">
        <v>1483</v>
      </c>
    </row>
    <row r="182" spans="1:10">
      <c r="A182" s="116">
        <v>181</v>
      </c>
      <c r="B182" s="116" t="s">
        <v>772</v>
      </c>
      <c r="C182" s="116" t="s">
        <v>171</v>
      </c>
      <c r="D182" s="116" t="s">
        <v>1386</v>
      </c>
      <c r="E182" s="116" t="s">
        <v>1387</v>
      </c>
      <c r="F182" s="116" t="s">
        <v>1388</v>
      </c>
      <c r="G182" s="116" t="s">
        <v>844</v>
      </c>
      <c r="J182" s="116" t="s">
        <v>1483</v>
      </c>
    </row>
    <row r="183" spans="1:10">
      <c r="A183" s="116">
        <v>182</v>
      </c>
      <c r="B183" s="116" t="s">
        <v>772</v>
      </c>
      <c r="C183" s="116" t="s">
        <v>171</v>
      </c>
      <c r="D183" s="116" t="s">
        <v>1389</v>
      </c>
      <c r="E183" s="116" t="s">
        <v>1390</v>
      </c>
      <c r="F183" s="116" t="s">
        <v>1391</v>
      </c>
      <c r="G183" s="116" t="s">
        <v>1392</v>
      </c>
      <c r="J183" s="116" t="s">
        <v>1483</v>
      </c>
    </row>
    <row r="184" spans="1:10">
      <c r="A184" s="116">
        <v>183</v>
      </c>
      <c r="B184" s="116" t="s">
        <v>772</v>
      </c>
      <c r="C184" s="116" t="s">
        <v>171</v>
      </c>
      <c r="D184" s="116" t="s">
        <v>1393</v>
      </c>
      <c r="E184" s="116" t="s">
        <v>1394</v>
      </c>
      <c r="F184" s="116" t="s">
        <v>1395</v>
      </c>
      <c r="G184" s="116" t="s">
        <v>808</v>
      </c>
      <c r="J184" s="116" t="s">
        <v>1483</v>
      </c>
    </row>
    <row r="185" spans="1:10">
      <c r="A185" s="116">
        <v>184</v>
      </c>
      <c r="B185" s="116" t="s">
        <v>772</v>
      </c>
      <c r="C185" s="116" t="s">
        <v>171</v>
      </c>
      <c r="D185" s="116" t="s">
        <v>1396</v>
      </c>
      <c r="E185" s="116" t="s">
        <v>1397</v>
      </c>
      <c r="F185" s="116" t="s">
        <v>1398</v>
      </c>
      <c r="G185" s="116" t="s">
        <v>837</v>
      </c>
      <c r="J185" s="116" t="s">
        <v>1483</v>
      </c>
    </row>
    <row r="186" spans="1:10">
      <c r="A186" s="116">
        <v>185</v>
      </c>
      <c r="B186" s="116" t="s">
        <v>772</v>
      </c>
      <c r="C186" s="116" t="s">
        <v>171</v>
      </c>
      <c r="D186" s="116" t="s">
        <v>1399</v>
      </c>
      <c r="E186" s="116" t="s">
        <v>1400</v>
      </c>
      <c r="F186" s="116" t="s">
        <v>1401</v>
      </c>
      <c r="G186" s="116" t="s">
        <v>1402</v>
      </c>
      <c r="H186" s="116" t="s">
        <v>1403</v>
      </c>
      <c r="J186" s="116" t="s">
        <v>1483</v>
      </c>
    </row>
    <row r="187" spans="1:10">
      <c r="A187" s="116">
        <v>186</v>
      </c>
      <c r="B187" s="116" t="s">
        <v>772</v>
      </c>
      <c r="C187" s="116" t="s">
        <v>171</v>
      </c>
      <c r="D187" s="116" t="s">
        <v>1404</v>
      </c>
      <c r="E187" s="116" t="s">
        <v>1405</v>
      </c>
      <c r="F187" s="116" t="s">
        <v>1406</v>
      </c>
      <c r="G187" s="116" t="s">
        <v>808</v>
      </c>
      <c r="J187" s="116" t="s">
        <v>1483</v>
      </c>
    </row>
    <row r="188" spans="1:10">
      <c r="A188" s="116">
        <v>187</v>
      </c>
      <c r="B188" s="116" t="s">
        <v>772</v>
      </c>
      <c r="C188" s="116" t="s">
        <v>171</v>
      </c>
      <c r="D188" s="116" t="s">
        <v>1407</v>
      </c>
      <c r="E188" s="116" t="s">
        <v>1408</v>
      </c>
      <c r="F188" s="116" t="s">
        <v>1409</v>
      </c>
      <c r="G188" s="116" t="s">
        <v>1038</v>
      </c>
      <c r="J188" s="116" t="s">
        <v>1483</v>
      </c>
    </row>
    <row r="189" spans="1:10">
      <c r="A189" s="116">
        <v>188</v>
      </c>
      <c r="B189" s="116" t="s">
        <v>772</v>
      </c>
      <c r="C189" s="116" t="s">
        <v>171</v>
      </c>
      <c r="D189" s="116" t="s">
        <v>1410</v>
      </c>
      <c r="E189" s="116" t="s">
        <v>1411</v>
      </c>
      <c r="F189" s="116" t="s">
        <v>1412</v>
      </c>
      <c r="G189" s="116" t="s">
        <v>942</v>
      </c>
      <c r="J189" s="116" t="s">
        <v>1483</v>
      </c>
    </row>
    <row r="190" spans="1:10">
      <c r="A190" s="116">
        <v>189</v>
      </c>
      <c r="B190" s="116" t="s">
        <v>772</v>
      </c>
      <c r="C190" s="116" t="s">
        <v>171</v>
      </c>
      <c r="D190" s="116" t="s">
        <v>1413</v>
      </c>
      <c r="E190" s="116" t="s">
        <v>1414</v>
      </c>
      <c r="F190" s="116" t="s">
        <v>1415</v>
      </c>
      <c r="G190" s="116" t="s">
        <v>808</v>
      </c>
      <c r="J190" s="116" t="s">
        <v>1483</v>
      </c>
    </row>
    <row r="191" spans="1:10">
      <c r="A191" s="116">
        <v>190</v>
      </c>
      <c r="B191" s="116" t="s">
        <v>772</v>
      </c>
      <c r="C191" s="116" t="s">
        <v>171</v>
      </c>
      <c r="D191" s="116" t="s">
        <v>1416</v>
      </c>
      <c r="E191" s="116" t="s">
        <v>1417</v>
      </c>
      <c r="F191" s="116" t="s">
        <v>1418</v>
      </c>
      <c r="G191" s="116" t="s">
        <v>808</v>
      </c>
      <c r="J191" s="116" t="s">
        <v>1483</v>
      </c>
    </row>
    <row r="192" spans="1:10">
      <c r="A192" s="116">
        <v>191</v>
      </c>
      <c r="B192" s="116" t="s">
        <v>772</v>
      </c>
      <c r="C192" s="116" t="s">
        <v>171</v>
      </c>
      <c r="D192" s="116" t="s">
        <v>1419</v>
      </c>
      <c r="E192" s="116" t="s">
        <v>1420</v>
      </c>
      <c r="F192" s="116" t="s">
        <v>1421</v>
      </c>
      <c r="G192" s="116" t="s">
        <v>780</v>
      </c>
      <c r="J192" s="116" t="s">
        <v>1483</v>
      </c>
    </row>
    <row r="193" spans="1:10">
      <c r="A193" s="116">
        <v>192</v>
      </c>
      <c r="B193" s="116" t="s">
        <v>772</v>
      </c>
      <c r="C193" s="116" t="s">
        <v>171</v>
      </c>
      <c r="D193" s="116" t="s">
        <v>1422</v>
      </c>
      <c r="E193" s="116" t="s">
        <v>1423</v>
      </c>
      <c r="F193" s="116" t="s">
        <v>895</v>
      </c>
      <c r="G193" s="116" t="s">
        <v>1424</v>
      </c>
      <c r="J193" s="116" t="s">
        <v>1483</v>
      </c>
    </row>
    <row r="194" spans="1:10">
      <c r="A194" s="116">
        <v>193</v>
      </c>
      <c r="B194" s="116" t="s">
        <v>772</v>
      </c>
      <c r="C194" s="116" t="s">
        <v>171</v>
      </c>
      <c r="D194" s="116" t="s">
        <v>1425</v>
      </c>
      <c r="E194" s="116" t="s">
        <v>1426</v>
      </c>
      <c r="F194" s="116" t="s">
        <v>1427</v>
      </c>
      <c r="G194" s="116" t="s">
        <v>1428</v>
      </c>
      <c r="J194" s="116" t="s">
        <v>1483</v>
      </c>
    </row>
    <row r="195" spans="1:10">
      <c r="A195" s="116">
        <v>194</v>
      </c>
      <c r="B195" s="116" t="s">
        <v>772</v>
      </c>
      <c r="C195" s="116" t="s">
        <v>171</v>
      </c>
      <c r="D195" s="116" t="s">
        <v>1429</v>
      </c>
      <c r="E195" s="116" t="s">
        <v>1430</v>
      </c>
      <c r="F195" s="116" t="s">
        <v>1431</v>
      </c>
      <c r="G195" s="116" t="s">
        <v>808</v>
      </c>
      <c r="J195" s="116" t="s">
        <v>1483</v>
      </c>
    </row>
    <row r="196" spans="1:10">
      <c r="A196" s="116">
        <v>195</v>
      </c>
      <c r="B196" s="116" t="s">
        <v>772</v>
      </c>
      <c r="C196" s="116" t="s">
        <v>171</v>
      </c>
      <c r="D196" s="116" t="s">
        <v>1432</v>
      </c>
      <c r="E196" s="116" t="s">
        <v>1433</v>
      </c>
      <c r="F196" s="116" t="s">
        <v>775</v>
      </c>
      <c r="G196" s="116" t="s">
        <v>1428</v>
      </c>
      <c r="J196" s="116" t="s">
        <v>1483</v>
      </c>
    </row>
    <row r="197" spans="1:10">
      <c r="A197" s="116">
        <v>196</v>
      </c>
      <c r="B197" s="116" t="s">
        <v>772</v>
      </c>
      <c r="C197" s="116" t="s">
        <v>171</v>
      </c>
      <c r="D197" s="116" t="s">
        <v>1434</v>
      </c>
      <c r="E197" s="116" t="s">
        <v>1435</v>
      </c>
      <c r="F197" s="116" t="s">
        <v>1133</v>
      </c>
      <c r="G197" s="116" t="s">
        <v>1436</v>
      </c>
      <c r="J197" s="116" t="s">
        <v>1483</v>
      </c>
    </row>
    <row r="198" spans="1:10">
      <c r="A198" s="116">
        <v>197</v>
      </c>
      <c r="B198" s="116" t="s">
        <v>772</v>
      </c>
      <c r="C198" s="116" t="s">
        <v>171</v>
      </c>
      <c r="D198" s="116" t="s">
        <v>1437</v>
      </c>
      <c r="E198" s="116" t="s">
        <v>1438</v>
      </c>
      <c r="F198" s="116" t="s">
        <v>1044</v>
      </c>
      <c r="G198" s="116" t="s">
        <v>1173</v>
      </c>
      <c r="J198" s="116" t="s">
        <v>1483</v>
      </c>
    </row>
    <row r="199" spans="1:10">
      <c r="A199" s="116">
        <v>198</v>
      </c>
      <c r="B199" s="116" t="s">
        <v>772</v>
      </c>
      <c r="C199" s="116" t="s">
        <v>171</v>
      </c>
      <c r="D199" s="116" t="s">
        <v>1439</v>
      </c>
      <c r="E199" s="116" t="s">
        <v>1440</v>
      </c>
      <c r="F199" s="116" t="s">
        <v>1409</v>
      </c>
      <c r="G199" s="116" t="s">
        <v>1441</v>
      </c>
      <c r="J199" s="116" t="s">
        <v>1483</v>
      </c>
    </row>
    <row r="200" spans="1:10">
      <c r="A200" s="116">
        <v>199</v>
      </c>
      <c r="B200" s="116" t="s">
        <v>772</v>
      </c>
      <c r="C200" s="116" t="s">
        <v>171</v>
      </c>
      <c r="D200" s="116" t="s">
        <v>1442</v>
      </c>
      <c r="E200" s="116" t="s">
        <v>1443</v>
      </c>
      <c r="F200" s="116" t="s">
        <v>1444</v>
      </c>
      <c r="G200" s="116" t="s">
        <v>1445</v>
      </c>
      <c r="J200" s="116" t="s">
        <v>1483</v>
      </c>
    </row>
    <row r="201" spans="1:10">
      <c r="A201" s="116">
        <v>200</v>
      </c>
      <c r="B201" s="116" t="s">
        <v>772</v>
      </c>
      <c r="C201" s="116" t="s">
        <v>171</v>
      </c>
      <c r="D201" s="116" t="s">
        <v>1446</v>
      </c>
      <c r="E201" s="116" t="s">
        <v>1447</v>
      </c>
      <c r="F201" s="116" t="s">
        <v>840</v>
      </c>
      <c r="G201" s="116" t="s">
        <v>1448</v>
      </c>
      <c r="J201" s="116" t="s">
        <v>1483</v>
      </c>
    </row>
    <row r="202" spans="1:10">
      <c r="A202" s="116">
        <v>201</v>
      </c>
      <c r="B202" s="116" t="s">
        <v>772</v>
      </c>
      <c r="C202" s="116" t="s">
        <v>171</v>
      </c>
      <c r="D202" s="116" t="s">
        <v>1449</v>
      </c>
      <c r="E202" s="116" t="s">
        <v>1450</v>
      </c>
      <c r="F202" s="116" t="s">
        <v>840</v>
      </c>
      <c r="G202" s="116" t="s">
        <v>1451</v>
      </c>
      <c r="J202" s="116" t="s">
        <v>1483</v>
      </c>
    </row>
    <row r="203" spans="1:10">
      <c r="A203" s="116">
        <v>202</v>
      </c>
      <c r="B203" s="116" t="s">
        <v>772</v>
      </c>
      <c r="C203" s="116" t="s">
        <v>171</v>
      </c>
      <c r="D203" s="116" t="s">
        <v>1452</v>
      </c>
      <c r="E203" s="116" t="s">
        <v>1453</v>
      </c>
      <c r="F203" s="116" t="s">
        <v>840</v>
      </c>
      <c r="G203" s="116" t="s">
        <v>1454</v>
      </c>
      <c r="J203" s="116" t="s">
        <v>1483</v>
      </c>
    </row>
    <row r="204" spans="1:10">
      <c r="A204" s="116">
        <v>203</v>
      </c>
      <c r="B204" s="116" t="s">
        <v>772</v>
      </c>
      <c r="C204" s="116" t="s">
        <v>171</v>
      </c>
      <c r="D204" s="116" t="s">
        <v>1455</v>
      </c>
      <c r="E204" s="116" t="s">
        <v>1456</v>
      </c>
      <c r="F204" s="116" t="s">
        <v>1457</v>
      </c>
      <c r="G204" s="116" t="s">
        <v>1458</v>
      </c>
      <c r="I204" s="116" t="s">
        <v>1459</v>
      </c>
      <c r="J204" s="116" t="s">
        <v>1483</v>
      </c>
    </row>
    <row r="205" spans="1:10">
      <c r="A205" s="116">
        <v>204</v>
      </c>
      <c r="B205" s="116" t="s">
        <v>772</v>
      </c>
      <c r="C205" s="116" t="s">
        <v>171</v>
      </c>
      <c r="D205" s="116" t="s">
        <v>1460</v>
      </c>
      <c r="E205" s="116" t="s">
        <v>1461</v>
      </c>
      <c r="F205" s="116" t="s">
        <v>1170</v>
      </c>
      <c r="G205" s="116" t="s">
        <v>1462</v>
      </c>
      <c r="J205" s="116" t="s">
        <v>1483</v>
      </c>
    </row>
    <row r="206" spans="1:10">
      <c r="A206" s="116">
        <v>205</v>
      </c>
      <c r="B206" s="116" t="s">
        <v>772</v>
      </c>
      <c r="C206" s="116" t="s">
        <v>171</v>
      </c>
      <c r="D206" s="116" t="s">
        <v>1463</v>
      </c>
      <c r="E206" s="116" t="s">
        <v>1464</v>
      </c>
      <c r="F206" s="116" t="s">
        <v>1170</v>
      </c>
      <c r="G206" s="116" t="s">
        <v>1465</v>
      </c>
      <c r="H206" s="116" t="s">
        <v>1466</v>
      </c>
      <c r="J206" s="116" t="s">
        <v>1483</v>
      </c>
    </row>
    <row r="207" spans="1:10">
      <c r="A207" s="116">
        <v>206</v>
      </c>
      <c r="B207" s="116" t="s">
        <v>772</v>
      </c>
      <c r="C207" s="116" t="s">
        <v>171</v>
      </c>
      <c r="D207" s="116" t="s">
        <v>1467</v>
      </c>
      <c r="E207" s="116" t="s">
        <v>1468</v>
      </c>
      <c r="F207" s="116" t="s">
        <v>1469</v>
      </c>
      <c r="G207" s="116" t="s">
        <v>1303</v>
      </c>
      <c r="J207" s="116" t="s">
        <v>1483</v>
      </c>
    </row>
    <row r="208" spans="1:10">
      <c r="A208" s="116">
        <v>207</v>
      </c>
      <c r="B208" s="116" t="s">
        <v>772</v>
      </c>
      <c r="C208" s="116" t="s">
        <v>171</v>
      </c>
      <c r="D208" s="116" t="s">
        <v>1470</v>
      </c>
      <c r="E208" s="116" t="s">
        <v>1471</v>
      </c>
      <c r="F208" s="116" t="s">
        <v>1472</v>
      </c>
      <c r="G208" s="116" t="s">
        <v>844</v>
      </c>
      <c r="J208" s="116" t="s">
        <v>1483</v>
      </c>
    </row>
    <row r="209" spans="1:10">
      <c r="A209" s="116">
        <v>208</v>
      </c>
      <c r="B209" s="116" t="s">
        <v>772</v>
      </c>
      <c r="C209" s="116" t="s">
        <v>171</v>
      </c>
      <c r="D209" s="116" t="s">
        <v>1473</v>
      </c>
      <c r="E209" s="116" t="s">
        <v>1474</v>
      </c>
      <c r="F209" s="116" t="s">
        <v>1475</v>
      </c>
      <c r="G209" s="116" t="s">
        <v>860</v>
      </c>
      <c r="J209" s="116" t="s">
        <v>1483</v>
      </c>
    </row>
    <row r="210" spans="1:10">
      <c r="A210" s="116">
        <v>209</v>
      </c>
      <c r="B210" s="116" t="s">
        <v>772</v>
      </c>
      <c r="C210" s="116" t="s">
        <v>171</v>
      </c>
      <c r="D210" s="116" t="s">
        <v>1476</v>
      </c>
      <c r="E210" s="116" t="s">
        <v>1477</v>
      </c>
      <c r="F210" s="116" t="s">
        <v>1406</v>
      </c>
      <c r="G210" s="116" t="s">
        <v>1303</v>
      </c>
      <c r="H210" s="116" t="s">
        <v>1478</v>
      </c>
      <c r="J210" s="116" t="s">
        <v>1483</v>
      </c>
    </row>
    <row r="211" spans="1:10">
      <c r="A211" s="116">
        <v>210</v>
      </c>
      <c r="B211" s="116" t="s">
        <v>772</v>
      </c>
      <c r="C211" s="116" t="s">
        <v>171</v>
      </c>
      <c r="D211" s="116" t="s">
        <v>1479</v>
      </c>
      <c r="E211" s="116" t="s">
        <v>1480</v>
      </c>
      <c r="F211" s="116" t="s">
        <v>888</v>
      </c>
      <c r="G211" s="116" t="s">
        <v>1481</v>
      </c>
      <c r="J211" s="116" t="s">
        <v>1483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phoneticPr fontId="10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phoneticPr fontId="10" type="noConversion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phoneticPr fontId="10" type="noConversion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6384" width="9.140625" style="63"/>
  </cols>
  <sheetData>
    <row r="1" spans="1:4">
      <c r="A1" s="63" t="s">
        <v>1482</v>
      </c>
      <c r="B1" s="63" t="s">
        <v>128</v>
      </c>
      <c r="C1" s="63" t="s">
        <v>129</v>
      </c>
      <c r="D1" s="63" t="s">
        <v>1699</v>
      </c>
    </row>
    <row r="2" spans="1:4">
      <c r="A2" s="63">
        <v>1</v>
      </c>
      <c r="B2" s="63" t="s">
        <v>1489</v>
      </c>
      <c r="C2" s="63" t="s">
        <v>1491</v>
      </c>
      <c r="D2" s="63" t="s">
        <v>1492</v>
      </c>
    </row>
    <row r="3" spans="1:4">
      <c r="A3" s="63">
        <v>2</v>
      </c>
      <c r="B3" s="63" t="s">
        <v>1489</v>
      </c>
      <c r="C3" s="63" t="s">
        <v>1489</v>
      </c>
      <c r="D3" s="63" t="s">
        <v>1490</v>
      </c>
    </row>
    <row r="4" spans="1:4">
      <c r="A4" s="63">
        <v>3</v>
      </c>
      <c r="B4" s="63" t="s">
        <v>1489</v>
      </c>
      <c r="C4" s="63" t="s">
        <v>1493</v>
      </c>
      <c r="D4" s="63" t="s">
        <v>1494</v>
      </c>
    </row>
    <row r="5" spans="1:4">
      <c r="A5" s="63">
        <v>4</v>
      </c>
      <c r="B5" s="63" t="s">
        <v>1489</v>
      </c>
      <c r="C5" s="63" t="s">
        <v>1495</v>
      </c>
      <c r="D5" s="63" t="s">
        <v>1496</v>
      </c>
    </row>
    <row r="6" spans="1:4">
      <c r="A6" s="63">
        <v>5</v>
      </c>
      <c r="B6" s="63" t="s">
        <v>1489</v>
      </c>
      <c r="C6" s="63" t="s">
        <v>1497</v>
      </c>
      <c r="D6" s="63" t="s">
        <v>1498</v>
      </c>
    </row>
    <row r="7" spans="1:4">
      <c r="A7" s="63">
        <v>6</v>
      </c>
      <c r="B7" s="63" t="s">
        <v>1489</v>
      </c>
      <c r="C7" s="63" t="s">
        <v>1499</v>
      </c>
      <c r="D7" s="63" t="s">
        <v>1500</v>
      </c>
    </row>
    <row r="8" spans="1:4">
      <c r="A8" s="63">
        <v>7</v>
      </c>
      <c r="B8" s="63" t="s">
        <v>1489</v>
      </c>
      <c r="C8" s="63" t="s">
        <v>1501</v>
      </c>
      <c r="D8" s="63" t="s">
        <v>1502</v>
      </c>
    </row>
    <row r="9" spans="1:4">
      <c r="A9" s="63">
        <v>8</v>
      </c>
      <c r="B9" s="63" t="s">
        <v>1489</v>
      </c>
      <c r="C9" s="63" t="s">
        <v>1503</v>
      </c>
      <c r="D9" s="63" t="s">
        <v>1504</v>
      </c>
    </row>
    <row r="10" spans="1:4">
      <c r="A10" s="63">
        <v>9</v>
      </c>
      <c r="B10" s="63" t="s">
        <v>1505</v>
      </c>
      <c r="C10" s="63" t="s">
        <v>1505</v>
      </c>
      <c r="D10" s="63" t="s">
        <v>1506</v>
      </c>
    </row>
    <row r="11" spans="1:4">
      <c r="A11" s="63">
        <v>10</v>
      </c>
      <c r="B11" s="63" t="s">
        <v>1505</v>
      </c>
      <c r="C11" s="63" t="s">
        <v>1507</v>
      </c>
      <c r="D11" s="63" t="s">
        <v>1508</v>
      </c>
    </row>
    <row r="12" spans="1:4">
      <c r="A12" s="63">
        <v>11</v>
      </c>
      <c r="B12" s="63" t="s">
        <v>1505</v>
      </c>
      <c r="C12" s="63" t="s">
        <v>1509</v>
      </c>
      <c r="D12" s="63" t="s">
        <v>1510</v>
      </c>
    </row>
    <row r="13" spans="1:4">
      <c r="A13" s="63">
        <v>12</v>
      </c>
      <c r="B13" s="63" t="s">
        <v>1505</v>
      </c>
      <c r="C13" s="63" t="s">
        <v>1511</v>
      </c>
      <c r="D13" s="63" t="s">
        <v>1512</v>
      </c>
    </row>
    <row r="14" spans="1:4">
      <c r="A14" s="63">
        <v>13</v>
      </c>
      <c r="B14" s="63" t="s">
        <v>1505</v>
      </c>
      <c r="C14" s="63" t="s">
        <v>1513</v>
      </c>
      <c r="D14" s="63" t="s">
        <v>1514</v>
      </c>
    </row>
    <row r="15" spans="1:4">
      <c r="A15" s="63">
        <v>14</v>
      </c>
      <c r="B15" s="63" t="s">
        <v>1505</v>
      </c>
      <c r="C15" s="63" t="s">
        <v>1515</v>
      </c>
      <c r="D15" s="63" t="s">
        <v>1516</v>
      </c>
    </row>
    <row r="16" spans="1:4">
      <c r="A16" s="63">
        <v>15</v>
      </c>
      <c r="B16" s="63" t="s">
        <v>1505</v>
      </c>
      <c r="C16" s="63" t="s">
        <v>1517</v>
      </c>
      <c r="D16" s="63" t="s">
        <v>1518</v>
      </c>
    </row>
    <row r="17" spans="1:4">
      <c r="A17" s="63">
        <v>16</v>
      </c>
      <c r="B17" s="63" t="s">
        <v>1519</v>
      </c>
      <c r="C17" s="63" t="s">
        <v>1519</v>
      </c>
      <c r="D17" s="63" t="s">
        <v>1520</v>
      </c>
    </row>
    <row r="18" spans="1:4">
      <c r="A18" s="63">
        <v>17</v>
      </c>
      <c r="B18" s="63" t="s">
        <v>1521</v>
      </c>
      <c r="C18" s="63" t="s">
        <v>1523</v>
      </c>
      <c r="D18" s="63" t="s">
        <v>1524</v>
      </c>
    </row>
    <row r="19" spans="1:4">
      <c r="A19" s="63">
        <v>18</v>
      </c>
      <c r="B19" s="63" t="s">
        <v>1521</v>
      </c>
      <c r="C19" s="63" t="s">
        <v>1521</v>
      </c>
      <c r="D19" s="63" t="s">
        <v>1522</v>
      </c>
    </row>
    <row r="20" spans="1:4">
      <c r="A20" s="63">
        <v>19</v>
      </c>
      <c r="B20" s="63" t="s">
        <v>1521</v>
      </c>
      <c r="C20" s="63" t="s">
        <v>1525</v>
      </c>
      <c r="D20" s="63" t="s">
        <v>1526</v>
      </c>
    </row>
    <row r="21" spans="1:4">
      <c r="A21" s="63">
        <v>20</v>
      </c>
      <c r="B21" s="63" t="s">
        <v>1521</v>
      </c>
      <c r="C21" s="63" t="s">
        <v>1527</v>
      </c>
      <c r="D21" s="63" t="s">
        <v>1528</v>
      </c>
    </row>
    <row r="22" spans="1:4">
      <c r="A22" s="63">
        <v>21</v>
      </c>
      <c r="B22" s="63" t="s">
        <v>1521</v>
      </c>
      <c r="C22" s="63" t="s">
        <v>1529</v>
      </c>
      <c r="D22" s="63" t="s">
        <v>1530</v>
      </c>
    </row>
    <row r="23" spans="1:4">
      <c r="A23" s="63">
        <v>22</v>
      </c>
      <c r="B23" s="63" t="s">
        <v>1521</v>
      </c>
      <c r="C23" s="63" t="s">
        <v>1531</v>
      </c>
      <c r="D23" s="63" t="s">
        <v>1532</v>
      </c>
    </row>
    <row r="24" spans="1:4">
      <c r="A24" s="63">
        <v>23</v>
      </c>
      <c r="B24" s="63" t="s">
        <v>1521</v>
      </c>
      <c r="C24" s="63" t="s">
        <v>1533</v>
      </c>
      <c r="D24" s="63" t="s">
        <v>1534</v>
      </c>
    </row>
    <row r="25" spans="1:4">
      <c r="A25" s="63">
        <v>24</v>
      </c>
      <c r="B25" s="63" t="s">
        <v>1521</v>
      </c>
      <c r="C25" s="63" t="s">
        <v>1535</v>
      </c>
      <c r="D25" s="63" t="s">
        <v>1536</v>
      </c>
    </row>
    <row r="26" spans="1:4">
      <c r="A26" s="63">
        <v>25</v>
      </c>
      <c r="B26" s="63" t="s">
        <v>1521</v>
      </c>
      <c r="C26" s="63" t="s">
        <v>1537</v>
      </c>
      <c r="D26" s="63" t="s">
        <v>1538</v>
      </c>
    </row>
    <row r="27" spans="1:4">
      <c r="A27" s="63">
        <v>26</v>
      </c>
      <c r="B27" s="63" t="s">
        <v>1521</v>
      </c>
      <c r="C27" s="63" t="s">
        <v>1539</v>
      </c>
      <c r="D27" s="63" t="s">
        <v>1540</v>
      </c>
    </row>
    <row r="28" spans="1:4">
      <c r="A28" s="63">
        <v>27</v>
      </c>
      <c r="B28" s="63" t="s">
        <v>1521</v>
      </c>
      <c r="C28" s="63" t="s">
        <v>1541</v>
      </c>
      <c r="D28" s="63" t="s">
        <v>1542</v>
      </c>
    </row>
    <row r="29" spans="1:4">
      <c r="A29" s="63">
        <v>28</v>
      </c>
      <c r="B29" s="63" t="s">
        <v>1543</v>
      </c>
      <c r="C29" s="63" t="s">
        <v>1543</v>
      </c>
      <c r="D29" s="63" t="s">
        <v>1544</v>
      </c>
    </row>
    <row r="30" spans="1:4">
      <c r="A30" s="63">
        <v>29</v>
      </c>
      <c r="B30" s="63" t="s">
        <v>1545</v>
      </c>
      <c r="C30" s="63" t="s">
        <v>1545</v>
      </c>
      <c r="D30" s="63" t="s">
        <v>1546</v>
      </c>
    </row>
    <row r="31" spans="1:4">
      <c r="A31" s="63">
        <v>30</v>
      </c>
      <c r="B31" s="63" t="s">
        <v>1547</v>
      </c>
      <c r="C31" s="63" t="s">
        <v>1547</v>
      </c>
      <c r="D31" s="63" t="s">
        <v>1548</v>
      </c>
    </row>
    <row r="32" spans="1:4">
      <c r="A32" s="63">
        <v>31</v>
      </c>
      <c r="B32" s="63" t="s">
        <v>1549</v>
      </c>
      <c r="C32" s="63" t="s">
        <v>1551</v>
      </c>
      <c r="D32" s="63" t="s">
        <v>1552</v>
      </c>
    </row>
    <row r="33" spans="1:4">
      <c r="A33" s="63">
        <v>32</v>
      </c>
      <c r="B33" s="63" t="s">
        <v>1549</v>
      </c>
      <c r="C33" s="63" t="s">
        <v>1553</v>
      </c>
      <c r="D33" s="63" t="s">
        <v>1554</v>
      </c>
    </row>
    <row r="34" spans="1:4">
      <c r="A34" s="63">
        <v>33</v>
      </c>
      <c r="B34" s="63" t="s">
        <v>1549</v>
      </c>
      <c r="C34" s="63" t="s">
        <v>1555</v>
      </c>
      <c r="D34" s="63" t="s">
        <v>1556</v>
      </c>
    </row>
    <row r="35" spans="1:4">
      <c r="A35" s="63">
        <v>34</v>
      </c>
      <c r="B35" s="63" t="s">
        <v>1549</v>
      </c>
      <c r="C35" s="63" t="s">
        <v>1549</v>
      </c>
      <c r="D35" s="63" t="s">
        <v>1550</v>
      </c>
    </row>
    <row r="36" spans="1:4">
      <c r="A36" s="63">
        <v>35</v>
      </c>
      <c r="B36" s="63" t="s">
        <v>1549</v>
      </c>
      <c r="C36" s="63" t="s">
        <v>1557</v>
      </c>
      <c r="D36" s="63" t="s">
        <v>1558</v>
      </c>
    </row>
    <row r="37" spans="1:4">
      <c r="A37" s="63">
        <v>36</v>
      </c>
      <c r="B37" s="63" t="s">
        <v>1549</v>
      </c>
      <c r="C37" s="63" t="s">
        <v>1559</v>
      </c>
      <c r="D37" s="63" t="s">
        <v>1560</v>
      </c>
    </row>
    <row r="38" spans="1:4">
      <c r="A38" s="63">
        <v>37</v>
      </c>
      <c r="B38" s="63" t="s">
        <v>1549</v>
      </c>
      <c r="C38" s="63" t="s">
        <v>1561</v>
      </c>
      <c r="D38" s="63" t="s">
        <v>1562</v>
      </c>
    </row>
    <row r="39" spans="1:4">
      <c r="A39" s="63">
        <v>38</v>
      </c>
      <c r="B39" s="63" t="s">
        <v>1549</v>
      </c>
      <c r="C39" s="63" t="s">
        <v>1563</v>
      </c>
      <c r="D39" s="63" t="s">
        <v>1564</v>
      </c>
    </row>
    <row r="40" spans="1:4">
      <c r="A40" s="63">
        <v>39</v>
      </c>
      <c r="B40" s="63" t="s">
        <v>1549</v>
      </c>
      <c r="C40" s="63" t="s">
        <v>1565</v>
      </c>
      <c r="D40" s="63" t="s">
        <v>1566</v>
      </c>
    </row>
    <row r="41" spans="1:4">
      <c r="A41" s="63">
        <v>40</v>
      </c>
      <c r="B41" s="63" t="s">
        <v>1567</v>
      </c>
      <c r="C41" s="63" t="s">
        <v>1567</v>
      </c>
      <c r="D41" s="63" t="s">
        <v>1568</v>
      </c>
    </row>
    <row r="42" spans="1:4">
      <c r="A42" s="63">
        <v>41</v>
      </c>
      <c r="B42" s="63" t="s">
        <v>1569</v>
      </c>
      <c r="C42" s="63" t="s">
        <v>1571</v>
      </c>
      <c r="D42" s="63" t="s">
        <v>1572</v>
      </c>
    </row>
    <row r="43" spans="1:4">
      <c r="A43" s="63">
        <v>42</v>
      </c>
      <c r="B43" s="63" t="s">
        <v>1569</v>
      </c>
      <c r="C43" s="63" t="s">
        <v>1573</v>
      </c>
      <c r="D43" s="63" t="s">
        <v>1574</v>
      </c>
    </row>
    <row r="44" spans="1:4">
      <c r="A44" s="63">
        <v>43</v>
      </c>
      <c r="B44" s="63" t="s">
        <v>1569</v>
      </c>
      <c r="C44" s="63" t="s">
        <v>1575</v>
      </c>
      <c r="D44" s="63" t="s">
        <v>1576</v>
      </c>
    </row>
    <row r="45" spans="1:4">
      <c r="A45" s="63">
        <v>44</v>
      </c>
      <c r="B45" s="63" t="s">
        <v>1569</v>
      </c>
      <c r="C45" s="63" t="s">
        <v>1577</v>
      </c>
      <c r="D45" s="63" t="s">
        <v>1578</v>
      </c>
    </row>
    <row r="46" spans="1:4">
      <c r="A46" s="63">
        <v>45</v>
      </c>
      <c r="B46" s="63" t="s">
        <v>1569</v>
      </c>
      <c r="C46" s="63" t="s">
        <v>1579</v>
      </c>
      <c r="D46" s="63" t="s">
        <v>1580</v>
      </c>
    </row>
    <row r="47" spans="1:4">
      <c r="A47" s="63">
        <v>46</v>
      </c>
      <c r="B47" s="63" t="s">
        <v>1569</v>
      </c>
      <c r="C47" s="63" t="s">
        <v>1581</v>
      </c>
      <c r="D47" s="63" t="s">
        <v>1582</v>
      </c>
    </row>
    <row r="48" spans="1:4">
      <c r="A48" s="63">
        <v>47</v>
      </c>
      <c r="B48" s="63" t="s">
        <v>1569</v>
      </c>
      <c r="C48" s="63" t="s">
        <v>1569</v>
      </c>
      <c r="D48" s="63" t="s">
        <v>1570</v>
      </c>
    </row>
    <row r="49" spans="1:4">
      <c r="A49" s="63">
        <v>48</v>
      </c>
      <c r="B49" s="63" t="s">
        <v>1569</v>
      </c>
      <c r="C49" s="63" t="s">
        <v>1583</v>
      </c>
      <c r="D49" s="63" t="s">
        <v>1584</v>
      </c>
    </row>
    <row r="50" spans="1:4">
      <c r="A50" s="63">
        <v>49</v>
      </c>
      <c r="B50" s="63" t="s">
        <v>1569</v>
      </c>
      <c r="C50" s="63" t="s">
        <v>1585</v>
      </c>
      <c r="D50" s="63" t="s">
        <v>1586</v>
      </c>
    </row>
    <row r="51" spans="1:4">
      <c r="A51" s="63">
        <v>50</v>
      </c>
      <c r="B51" s="63" t="s">
        <v>1587</v>
      </c>
      <c r="C51" s="63" t="s">
        <v>1587</v>
      </c>
      <c r="D51" s="63" t="s">
        <v>1588</v>
      </c>
    </row>
    <row r="52" spans="1:4">
      <c r="A52" s="63">
        <v>51</v>
      </c>
      <c r="B52" s="63" t="s">
        <v>1589</v>
      </c>
      <c r="C52" s="63" t="s">
        <v>1591</v>
      </c>
      <c r="D52" s="63" t="s">
        <v>1592</v>
      </c>
    </row>
    <row r="53" spans="1:4">
      <c r="A53" s="63">
        <v>52</v>
      </c>
      <c r="B53" s="63" t="s">
        <v>1589</v>
      </c>
      <c r="C53" s="63" t="s">
        <v>1593</v>
      </c>
      <c r="D53" s="63" t="s">
        <v>1594</v>
      </c>
    </row>
    <row r="54" spans="1:4">
      <c r="A54" s="63">
        <v>53</v>
      </c>
      <c r="B54" s="63" t="s">
        <v>1589</v>
      </c>
      <c r="C54" s="63" t="s">
        <v>1595</v>
      </c>
      <c r="D54" s="63" t="s">
        <v>1596</v>
      </c>
    </row>
    <row r="55" spans="1:4">
      <c r="A55" s="63">
        <v>54</v>
      </c>
      <c r="B55" s="63" t="s">
        <v>1589</v>
      </c>
      <c r="C55" s="63" t="s">
        <v>1597</v>
      </c>
      <c r="D55" s="63" t="s">
        <v>1598</v>
      </c>
    </row>
    <row r="56" spans="1:4">
      <c r="A56" s="63">
        <v>55</v>
      </c>
      <c r="B56" s="63" t="s">
        <v>1589</v>
      </c>
      <c r="C56" s="63" t="s">
        <v>1589</v>
      </c>
      <c r="D56" s="63" t="s">
        <v>1590</v>
      </c>
    </row>
    <row r="57" spans="1:4">
      <c r="A57" s="63">
        <v>56</v>
      </c>
      <c r="B57" s="63" t="s">
        <v>1589</v>
      </c>
      <c r="C57" s="63" t="s">
        <v>1599</v>
      </c>
      <c r="D57" s="63" t="s">
        <v>1600</v>
      </c>
    </row>
    <row r="58" spans="1:4">
      <c r="A58" s="63">
        <v>57</v>
      </c>
      <c r="B58" s="63" t="s">
        <v>1589</v>
      </c>
      <c r="C58" s="63" t="s">
        <v>1601</v>
      </c>
      <c r="D58" s="63" t="s">
        <v>1602</v>
      </c>
    </row>
    <row r="59" spans="1:4">
      <c r="A59" s="63">
        <v>58</v>
      </c>
      <c r="B59" s="63" t="s">
        <v>1589</v>
      </c>
      <c r="C59" s="63" t="s">
        <v>1603</v>
      </c>
      <c r="D59" s="63" t="s">
        <v>1604</v>
      </c>
    </row>
    <row r="60" spans="1:4">
      <c r="A60" s="63">
        <v>59</v>
      </c>
      <c r="B60" s="63" t="s">
        <v>1589</v>
      </c>
      <c r="C60" s="63" t="s">
        <v>1605</v>
      </c>
      <c r="D60" s="63" t="s">
        <v>1606</v>
      </c>
    </row>
    <row r="61" spans="1:4">
      <c r="A61" s="63">
        <v>60</v>
      </c>
      <c r="B61" s="63" t="s">
        <v>1589</v>
      </c>
      <c r="C61" s="63" t="s">
        <v>1607</v>
      </c>
      <c r="D61" s="63" t="s">
        <v>1608</v>
      </c>
    </row>
    <row r="62" spans="1:4">
      <c r="A62" s="63">
        <v>61</v>
      </c>
      <c r="B62" s="63" t="s">
        <v>1589</v>
      </c>
      <c r="C62" s="63" t="s">
        <v>1609</v>
      </c>
      <c r="D62" s="63" t="s">
        <v>1610</v>
      </c>
    </row>
    <row r="63" spans="1:4">
      <c r="A63" s="63">
        <v>62</v>
      </c>
      <c r="B63" s="63" t="s">
        <v>1589</v>
      </c>
      <c r="C63" s="63" t="s">
        <v>1611</v>
      </c>
      <c r="D63" s="63" t="s">
        <v>1612</v>
      </c>
    </row>
    <row r="64" spans="1:4">
      <c r="A64" s="63">
        <v>63</v>
      </c>
      <c r="B64" s="63" t="s">
        <v>1613</v>
      </c>
      <c r="C64" s="63" t="s">
        <v>1613</v>
      </c>
      <c r="D64" s="63" t="s">
        <v>1614</v>
      </c>
    </row>
    <row r="65" spans="1:4">
      <c r="A65" s="63">
        <v>64</v>
      </c>
      <c r="B65" s="63" t="s">
        <v>1615</v>
      </c>
      <c r="C65" s="63" t="s">
        <v>1615</v>
      </c>
      <c r="D65" s="63" t="s">
        <v>1616</v>
      </c>
    </row>
    <row r="66" spans="1:4">
      <c r="A66" s="63">
        <v>65</v>
      </c>
      <c r="B66" s="63" t="s">
        <v>1617</v>
      </c>
      <c r="C66" s="63" t="s">
        <v>1617</v>
      </c>
      <c r="D66" s="63" t="s">
        <v>1618</v>
      </c>
    </row>
    <row r="67" spans="1:4">
      <c r="A67" s="63">
        <v>66</v>
      </c>
      <c r="B67" s="63" t="s">
        <v>1619</v>
      </c>
      <c r="C67" s="63" t="s">
        <v>1621</v>
      </c>
      <c r="D67" s="63" t="s">
        <v>1622</v>
      </c>
    </row>
    <row r="68" spans="1:4">
      <c r="A68" s="63">
        <v>67</v>
      </c>
      <c r="B68" s="63" t="s">
        <v>1619</v>
      </c>
      <c r="C68" s="63" t="s">
        <v>1623</v>
      </c>
      <c r="D68" s="63" t="s">
        <v>1624</v>
      </c>
    </row>
    <row r="69" spans="1:4">
      <c r="A69" s="63">
        <v>68</v>
      </c>
      <c r="B69" s="63" t="s">
        <v>1619</v>
      </c>
      <c r="C69" s="63" t="s">
        <v>1625</v>
      </c>
      <c r="D69" s="63" t="s">
        <v>1626</v>
      </c>
    </row>
    <row r="70" spans="1:4">
      <c r="A70" s="63">
        <v>69</v>
      </c>
      <c r="B70" s="63" t="s">
        <v>1619</v>
      </c>
      <c r="C70" s="63" t="s">
        <v>1627</v>
      </c>
      <c r="D70" s="63" t="s">
        <v>1628</v>
      </c>
    </row>
    <row r="71" spans="1:4">
      <c r="A71" s="63">
        <v>70</v>
      </c>
      <c r="B71" s="63" t="s">
        <v>1619</v>
      </c>
      <c r="C71" s="63" t="s">
        <v>1629</v>
      </c>
      <c r="D71" s="63" t="s">
        <v>1630</v>
      </c>
    </row>
    <row r="72" spans="1:4">
      <c r="A72" s="63">
        <v>71</v>
      </c>
      <c r="B72" s="63" t="s">
        <v>1619</v>
      </c>
      <c r="C72" s="63" t="s">
        <v>1631</v>
      </c>
      <c r="D72" s="63" t="s">
        <v>1632</v>
      </c>
    </row>
    <row r="73" spans="1:4">
      <c r="A73" s="63">
        <v>72</v>
      </c>
      <c r="B73" s="63" t="s">
        <v>1619</v>
      </c>
      <c r="C73" s="63" t="s">
        <v>1633</v>
      </c>
      <c r="D73" s="63" t="s">
        <v>1634</v>
      </c>
    </row>
    <row r="74" spans="1:4">
      <c r="A74" s="63">
        <v>73</v>
      </c>
      <c r="B74" s="63" t="s">
        <v>1619</v>
      </c>
      <c r="C74" s="63" t="s">
        <v>1619</v>
      </c>
      <c r="D74" s="63" t="s">
        <v>1620</v>
      </c>
    </row>
    <row r="75" spans="1:4">
      <c r="A75" s="63">
        <v>74</v>
      </c>
      <c r="B75" s="63" t="s">
        <v>1619</v>
      </c>
      <c r="C75" s="63" t="s">
        <v>1635</v>
      </c>
      <c r="D75" s="63" t="s">
        <v>1636</v>
      </c>
    </row>
    <row r="76" spans="1:4">
      <c r="A76" s="63">
        <v>75</v>
      </c>
      <c r="B76" s="63" t="s">
        <v>1637</v>
      </c>
      <c r="C76" s="63" t="s">
        <v>1637</v>
      </c>
      <c r="D76" s="63" t="s">
        <v>1638</v>
      </c>
    </row>
    <row r="77" spans="1:4">
      <c r="A77" s="63">
        <v>76</v>
      </c>
      <c r="B77" s="63" t="s">
        <v>1639</v>
      </c>
      <c r="C77" s="63" t="s">
        <v>1641</v>
      </c>
      <c r="D77" s="63" t="s">
        <v>1642</v>
      </c>
    </row>
    <row r="78" spans="1:4">
      <c r="A78" s="63">
        <v>77</v>
      </c>
      <c r="B78" s="63" t="s">
        <v>1639</v>
      </c>
      <c r="C78" s="63" t="s">
        <v>1643</v>
      </c>
      <c r="D78" s="63" t="s">
        <v>1644</v>
      </c>
    </row>
    <row r="79" spans="1:4">
      <c r="A79" s="63">
        <v>78</v>
      </c>
      <c r="B79" s="63" t="s">
        <v>1639</v>
      </c>
      <c r="C79" s="63" t="s">
        <v>1645</v>
      </c>
      <c r="D79" s="63" t="s">
        <v>1646</v>
      </c>
    </row>
    <row r="80" spans="1:4">
      <c r="A80" s="63">
        <v>79</v>
      </c>
      <c r="B80" s="63" t="s">
        <v>1639</v>
      </c>
      <c r="C80" s="63" t="s">
        <v>1647</v>
      </c>
      <c r="D80" s="63" t="s">
        <v>1648</v>
      </c>
    </row>
    <row r="81" spans="1:4">
      <c r="A81" s="63">
        <v>80</v>
      </c>
      <c r="B81" s="63" t="s">
        <v>1639</v>
      </c>
      <c r="C81" s="63" t="s">
        <v>1649</v>
      </c>
      <c r="D81" s="63" t="s">
        <v>1650</v>
      </c>
    </row>
    <row r="82" spans="1:4">
      <c r="A82" s="63">
        <v>81</v>
      </c>
      <c r="B82" s="63" t="s">
        <v>1639</v>
      </c>
      <c r="C82" s="63" t="s">
        <v>1651</v>
      </c>
      <c r="D82" s="63" t="s">
        <v>1652</v>
      </c>
    </row>
    <row r="83" spans="1:4">
      <c r="A83" s="63">
        <v>82</v>
      </c>
      <c r="B83" s="63" t="s">
        <v>1639</v>
      </c>
      <c r="C83" s="63" t="s">
        <v>1653</v>
      </c>
      <c r="D83" s="63" t="s">
        <v>1654</v>
      </c>
    </row>
    <row r="84" spans="1:4">
      <c r="A84" s="63">
        <v>83</v>
      </c>
      <c r="B84" s="63" t="s">
        <v>1639</v>
      </c>
      <c r="C84" s="63" t="s">
        <v>1655</v>
      </c>
      <c r="D84" s="63" t="s">
        <v>1656</v>
      </c>
    </row>
    <row r="85" spans="1:4">
      <c r="A85" s="63">
        <v>84</v>
      </c>
      <c r="B85" s="63" t="s">
        <v>1639</v>
      </c>
      <c r="C85" s="63" t="s">
        <v>1639</v>
      </c>
      <c r="D85" s="63" t="s">
        <v>1640</v>
      </c>
    </row>
    <row r="86" spans="1:4">
      <c r="A86" s="63">
        <v>85</v>
      </c>
      <c r="B86" s="63" t="s">
        <v>1639</v>
      </c>
      <c r="C86" s="63" t="s">
        <v>1657</v>
      </c>
      <c r="D86" s="63" t="s">
        <v>1658</v>
      </c>
    </row>
    <row r="87" spans="1:4">
      <c r="A87" s="63">
        <v>86</v>
      </c>
      <c r="B87" s="63" t="s">
        <v>1639</v>
      </c>
      <c r="C87" s="63" t="s">
        <v>1659</v>
      </c>
      <c r="D87" s="63" t="s">
        <v>1660</v>
      </c>
    </row>
    <row r="88" spans="1:4">
      <c r="A88" s="63">
        <v>87</v>
      </c>
      <c r="B88" s="63" t="s">
        <v>1639</v>
      </c>
      <c r="C88" s="63" t="s">
        <v>1661</v>
      </c>
      <c r="D88" s="63" t="s">
        <v>1662</v>
      </c>
    </row>
    <row r="89" spans="1:4">
      <c r="A89" s="63">
        <v>88</v>
      </c>
      <c r="B89" s="63" t="s">
        <v>1639</v>
      </c>
      <c r="C89" s="63" t="s">
        <v>1663</v>
      </c>
      <c r="D89" s="63" t="s">
        <v>1664</v>
      </c>
    </row>
    <row r="90" spans="1:4">
      <c r="A90" s="63">
        <v>89</v>
      </c>
      <c r="B90" s="63" t="s">
        <v>1639</v>
      </c>
      <c r="C90" s="63" t="s">
        <v>1665</v>
      </c>
      <c r="D90" s="63" t="s">
        <v>1666</v>
      </c>
    </row>
    <row r="91" spans="1:4">
      <c r="A91" s="63">
        <v>90</v>
      </c>
      <c r="B91" s="63" t="s">
        <v>1667</v>
      </c>
      <c r="C91" s="63" t="s">
        <v>1667</v>
      </c>
      <c r="D91" s="63" t="s">
        <v>1668</v>
      </c>
    </row>
    <row r="92" spans="1:4">
      <c r="A92" s="63">
        <v>91</v>
      </c>
      <c r="B92" s="63" t="s">
        <v>1669</v>
      </c>
      <c r="C92" s="63" t="s">
        <v>1669</v>
      </c>
      <c r="D92" s="63" t="s">
        <v>1670</v>
      </c>
    </row>
    <row r="93" spans="1:4">
      <c r="A93" s="63">
        <v>92</v>
      </c>
      <c r="B93" s="63" t="s">
        <v>1671</v>
      </c>
      <c r="C93" s="63" t="s">
        <v>1673</v>
      </c>
      <c r="D93" s="63" t="s">
        <v>1674</v>
      </c>
    </row>
    <row r="94" spans="1:4">
      <c r="A94" s="63">
        <v>93</v>
      </c>
      <c r="B94" s="63" t="s">
        <v>1671</v>
      </c>
      <c r="C94" s="63" t="s">
        <v>1675</v>
      </c>
      <c r="D94" s="63" t="s">
        <v>1676</v>
      </c>
    </row>
    <row r="95" spans="1:4">
      <c r="A95" s="63">
        <v>94</v>
      </c>
      <c r="B95" s="63" t="s">
        <v>1671</v>
      </c>
      <c r="C95" s="63" t="s">
        <v>1677</v>
      </c>
      <c r="D95" s="63" t="s">
        <v>1678</v>
      </c>
    </row>
    <row r="96" spans="1:4">
      <c r="A96" s="63">
        <v>95</v>
      </c>
      <c r="B96" s="63" t="s">
        <v>1671</v>
      </c>
      <c r="C96" s="63" t="s">
        <v>1679</v>
      </c>
      <c r="D96" s="63" t="s">
        <v>1680</v>
      </c>
    </row>
    <row r="97" spans="1:4">
      <c r="A97" s="63">
        <v>96</v>
      </c>
      <c r="B97" s="63" t="s">
        <v>1671</v>
      </c>
      <c r="C97" s="63" t="s">
        <v>1681</v>
      </c>
      <c r="D97" s="63" t="s">
        <v>1682</v>
      </c>
    </row>
    <row r="98" spans="1:4">
      <c r="A98" s="63">
        <v>97</v>
      </c>
      <c r="B98" s="63" t="s">
        <v>1671</v>
      </c>
      <c r="C98" s="63" t="s">
        <v>1683</v>
      </c>
      <c r="D98" s="63" t="s">
        <v>1684</v>
      </c>
    </row>
    <row r="99" spans="1:4">
      <c r="A99" s="63">
        <v>98</v>
      </c>
      <c r="B99" s="63" t="s">
        <v>1671</v>
      </c>
      <c r="C99" s="63" t="s">
        <v>1685</v>
      </c>
      <c r="D99" s="63" t="s">
        <v>1686</v>
      </c>
    </row>
    <row r="100" spans="1:4">
      <c r="A100" s="63">
        <v>99</v>
      </c>
      <c r="B100" s="63" t="s">
        <v>1671</v>
      </c>
      <c r="C100" s="63" t="s">
        <v>1687</v>
      </c>
      <c r="D100" s="63" t="s">
        <v>1688</v>
      </c>
    </row>
    <row r="101" spans="1:4">
      <c r="A101" s="63">
        <v>100</v>
      </c>
      <c r="B101" s="63" t="s">
        <v>1671</v>
      </c>
      <c r="C101" s="63" t="s">
        <v>1689</v>
      </c>
      <c r="D101" s="63" t="s">
        <v>1690</v>
      </c>
    </row>
    <row r="102" spans="1:4">
      <c r="A102" s="63">
        <v>101</v>
      </c>
      <c r="B102" s="63" t="s">
        <v>1671</v>
      </c>
      <c r="C102" s="63" t="s">
        <v>1671</v>
      </c>
      <c r="D102" s="63" t="s">
        <v>1672</v>
      </c>
    </row>
    <row r="103" spans="1:4">
      <c r="A103" s="63">
        <v>102</v>
      </c>
      <c r="B103" s="63" t="s">
        <v>1671</v>
      </c>
      <c r="C103" s="63" t="s">
        <v>1691</v>
      </c>
      <c r="D103" s="63" t="s">
        <v>1692</v>
      </c>
    </row>
    <row r="104" spans="1:4">
      <c r="A104" s="63">
        <v>103</v>
      </c>
      <c r="B104" s="63" t="s">
        <v>1671</v>
      </c>
      <c r="C104" s="63" t="s">
        <v>1693</v>
      </c>
      <c r="D104" s="63" t="s">
        <v>1694</v>
      </c>
    </row>
    <row r="105" spans="1:4">
      <c r="A105" s="63">
        <v>104</v>
      </c>
      <c r="B105" s="63" t="s">
        <v>1671</v>
      </c>
      <c r="C105" s="63" t="s">
        <v>1695</v>
      </c>
      <c r="D105" s="63" t="s">
        <v>1696</v>
      </c>
    </row>
    <row r="106" spans="1:4">
      <c r="A106" s="63">
        <v>105</v>
      </c>
      <c r="B106" s="63" t="s">
        <v>1697</v>
      </c>
      <c r="C106" s="63" t="s">
        <v>1697</v>
      </c>
      <c r="D106" s="63" t="s">
        <v>1698</v>
      </c>
    </row>
  </sheetData>
  <dataConsolidate/>
  <phoneticPr fontId="10" type="noConversion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50"/>
  </cols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phoneticPr fontId="10" type="noConversion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3"/>
  </cols>
  <sheetData/>
  <phoneticPr fontId="10" type="noConversion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1700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7"/>
  </cols>
  <sheetData/>
  <sheetProtection formatColumns="0" formatRows="0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27"/>
    <col min="2" max="2" width="66.7109375" style="127" bestFit="1" customWidth="1"/>
    <col min="3" max="16384" width="9.140625" style="127"/>
  </cols>
  <sheetData>
    <row r="1" spans="1:3">
      <c r="A1" s="127" t="s">
        <v>114</v>
      </c>
      <c r="B1" s="127" t="s">
        <v>115</v>
      </c>
      <c r="C1" s="127" t="s">
        <v>116</v>
      </c>
    </row>
    <row r="2" spans="1:3">
      <c r="A2" s="127">
        <v>4189678</v>
      </c>
      <c r="B2" s="127" t="s">
        <v>761</v>
      </c>
      <c r="C2" s="127" t="s">
        <v>173</v>
      </c>
    </row>
    <row r="3" spans="1:3">
      <c r="A3" s="127">
        <v>4190415</v>
      </c>
      <c r="B3" s="127" t="s">
        <v>762</v>
      </c>
      <c r="C3" s="127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256</vt:i4>
      </vt:variant>
    </vt:vector>
  </HeadingPairs>
  <TitlesOfParts>
    <vt:vector size="261" baseType="lpstr">
      <vt:lpstr>Титульный</vt:lpstr>
      <vt:lpstr>Дифференциация</vt:lpstr>
      <vt:lpstr>Форма 4.3.1</vt:lpstr>
      <vt:lpstr>Форма 4.4</vt:lpstr>
      <vt:lpstr>Форма 4.5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checkCell_List13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flag_diff_ipr</vt:lpstr>
      <vt:lpstr>flag_ipr</vt:lpstr>
      <vt:lpstr>flag_nereg_price</vt:lpstr>
      <vt:lpstr>flag_publication</vt:lpstr>
      <vt:lpstr>flag_reg_price_ipr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List13_GroundMaterials_1</vt:lpstr>
      <vt:lpstr>List13_note</vt:lpstr>
      <vt:lpstr>logical</vt:lpstr>
      <vt:lpstr>MONTH</vt:lpstr>
      <vt:lpstr>mr_id</vt:lpstr>
      <vt:lpstr>mr_list</vt:lpstr>
      <vt:lpstr>note_sct</vt:lpstr>
      <vt:lpstr>note_ter</vt:lpstr>
      <vt:lpstr>num_of_cst</vt:lpstr>
      <vt:lpstr>obj_List01_22</vt:lpstr>
      <vt:lpstr>obj_List05_22</vt:lpstr>
      <vt:lpstr>obj_List08_22</vt:lpstr>
      <vt:lpstr>obj_List12_22</vt:lpstr>
      <vt:lpstr>obj_List14_22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pDel_List13_1</vt:lpstr>
      <vt:lpstr>pDelList07_01</vt:lpstr>
      <vt:lpstr>pDelList07_04</vt:lpstr>
      <vt:lpstr>pDelList07_05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TSphere</vt:lpstr>
      <vt:lpstr>TSphere_full</vt:lpstr>
      <vt:lpstr>TSphere_trans</vt:lpstr>
      <vt:lpstr>type_org</vt:lpstr>
      <vt:lpstr>VDET_END_DATE</vt:lpstr>
      <vt:lpstr>VDET_START_DATE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user</cp:lastModifiedBy>
  <cp:lastPrinted>2021-04-21T08:40:06Z</cp:lastPrinted>
  <dcterms:created xsi:type="dcterms:W3CDTF">2014-08-18T08:57:48Z</dcterms:created>
  <dcterms:modified xsi:type="dcterms:W3CDTF">2021-04-29T11:04:08Z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1.0.3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